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65" activeTab="0"/>
  </bookViews>
  <sheets>
    <sheet name="2020" sheetId="1" r:id="rId1"/>
  </sheets>
  <definedNames>
    <definedName name="_xlnm.Print_Titles" localSheetId="0">'2020'!$5:$6</definedName>
  </definedNames>
  <calcPr fullCalcOnLoad="1"/>
</workbook>
</file>

<file path=xl/sharedStrings.xml><?xml version="1.0" encoding="utf-8"?>
<sst xmlns="http://schemas.openxmlformats.org/spreadsheetml/2006/main" count="82" uniqueCount="78">
  <si>
    <t>1.</t>
  </si>
  <si>
    <t>№ п/п</t>
  </si>
  <si>
    <t>Итого</t>
  </si>
  <si>
    <t>ВСЕГО</t>
  </si>
  <si>
    <t>ВСЕГО:</t>
  </si>
  <si>
    <t>1.1.</t>
  </si>
  <si>
    <t>Итого:</t>
  </si>
  <si>
    <t>2.</t>
  </si>
  <si>
    <t>2.1.</t>
  </si>
  <si>
    <t>3.1.</t>
  </si>
  <si>
    <t>3.</t>
  </si>
  <si>
    <t>1.2.</t>
  </si>
  <si>
    <t>Образовательно-культурный комплекс в д. Хулимсунт, Березовского района</t>
  </si>
  <si>
    <t xml:space="preserve">Капитальные вложения на текущий год
(тыс.руб.)
</t>
  </si>
  <si>
    <t>1.4.</t>
  </si>
  <si>
    <t>1.3.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</si>
  <si>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</si>
  <si>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</si>
  <si>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</si>
  <si>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</si>
  <si>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</si>
  <si>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</si>
  <si>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</si>
  <si>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</si>
  <si>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</si>
  <si>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</si>
  <si>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включенных в перечень строек и объектов на текущий год и плановый период</t>
  </si>
  <si>
    <t>1.6.</t>
  </si>
  <si>
    <t>Информация о проведении торгов, заключении контракта, соблюдении условий контракта подрядной организацией, причины низкого исполнения.</t>
  </si>
  <si>
    <t>Средняя общеобразовательная школа в п. Приполярный Березовского района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</si>
  <si>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</si>
  <si>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</si>
  <si>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Реконструкция здания поселковой больницы под детский сад на 40 мест в с. Няксимволь Березовского района</t>
  </si>
  <si>
    <t>Муниципальная программа «Развитие жилищной сферы в Березовском районе»</t>
  </si>
  <si>
    <t>Детский сад, пгт.Игрим</t>
  </si>
  <si>
    <t>4.</t>
  </si>
  <si>
    <t>4.1.</t>
  </si>
  <si>
    <t>19.11.2019 года объявлена аукцион № 0187300012419000385 на выполнение корректировки ПСД, заключен МК № 60/19 от 16.12.19 с ООО ПГ "Урал" цена МК-2 986 118,00 руб., срок исполнения 02.11.2020 года.</t>
  </si>
  <si>
    <t>Профинансировано МО в 2020 году  (кассовые расходы) за счёт:</t>
  </si>
  <si>
    <t>Средняя школа в пгт. Березово</t>
  </si>
  <si>
    <t>Подготовлен и направлен в Департамент образования ХМАО-Югры расчет интегральной оценки эффективности инвестпроекта. На отчетную дату находится на согласовании.</t>
  </si>
  <si>
    <t>25.07.2019 года состоялся повторный аукцион № 0187300012419000160 на выполнение проектно-изыскательских работ, Подрядчик-ООО "Дивес Девелопмент" МК № 36/19 от 05.08.19 цена МК - 5 347,86 тыс. руб. срок выполнение-31.03.2020 г. Проектная документация в стадии разработки (нарушение сроков исполнения в связи с необходимостью проведением дополнительных изысканий и оформлением дополнительного земельного участка).Срок выполнения 31.05.20 г.</t>
  </si>
  <si>
    <t xml:space="preserve">Проведен аукцион на реконструкцию объекта, заключен муниципальный контракт № 24/19 от 17.06.2019г. С ООО "Югра Регион Сервис" срок окончания работ 25.11.2020 года, уст-во стяжек пола,отделочные работы потолков-8%. Общий процент готовности - 36 %, работы на объекте ведутся в соответствии с графиком производства работ. </t>
  </si>
  <si>
    <t>Степень готовности Объекта составляет 95%. Заключен МК на завершение строительства объекта с ООО "Югра Регион Сервис", г. Ханты-Мансийск, завершение строительства объекта планируется в 4 кв.2020 г.</t>
  </si>
  <si>
    <t>Инженерные сети к многоквартирным жилым домам № 15, и №17 по ул.Молодежная в пгт.Березово</t>
  </si>
  <si>
    <t xml:space="preserve">Ведется работа по получению актов соответствия технических условий от эксплуатирующих организаций, ввод 2 кв. 2020 года </t>
  </si>
  <si>
    <t>Муниципальная программа "Безопасность жизнедеятельности на территории Березовского района"</t>
  </si>
  <si>
    <t>Пожарный водоем в с. Теги</t>
  </si>
  <si>
    <t>23.03.2020 года проведен аукцион № 0187300012420000046 на завершение строительства объекта (стадия заключения контракта), подрядная организация ИП Ханенков О.В. цена контрата-590 221,20 руб., срок выполнения работ 25.08.2020 года.</t>
  </si>
  <si>
    <t>Муниципальная программа "Жилищно-коммунальный комплекс в Березовском районе"</t>
  </si>
  <si>
    <t>4.2.</t>
  </si>
  <si>
    <t>4.3.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</si>
  <si>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</si>
  <si>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</si>
  <si>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</si>
  <si>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Ведется работа по разработке задания на проектирование, подготовка обоснования инвестиций до  15 мая 2020года.</t>
  </si>
  <si>
    <t>Задание на проектирование утверждено, направлены документы на проверку сметной стоимости проектных и изыскательских работ в  АУ"Управление государственной экспертизы проектной документации",  проведение аукциона апрель, заключение контракта май.</t>
  </si>
  <si>
    <t>Задание на проектирование утверждено, готовятся документы  на проверку сметной стоимости проектных и изыскательских работ в  АУ"Управление государственной экспертизы проектной документации" проведение аукциона апрель, заключение контракта май.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</si>
  <si>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</si>
  <si>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в первом квартале 2019 проведено 5 аукционов по приобретению 5 квартир, заключено 5 МК на общую сумму 6064,4 тыс. руб. оплата будет произведена во 2 квартале текущего года</t>
  </si>
  <si>
    <t xml:space="preserve">Приобретение жилых помещений </t>
  </si>
  <si>
    <t>проведение электронных аукционов запланировано на 2 квартал 2019 года</t>
  </si>
  <si>
    <t>Региональный проект "Обеспечение устойчивого сокращения непригодного для проживания жилищного фонда"</t>
  </si>
  <si>
    <t>соглашение с Департаментом строительства не заключено</t>
  </si>
  <si>
    <t xml:space="preserve">5. </t>
  </si>
  <si>
    <t xml:space="preserve">5.1. </t>
  </si>
  <si>
    <t xml:space="preserve">Итого: </t>
  </si>
  <si>
    <t>6.</t>
  </si>
  <si>
    <t>6.1.</t>
  </si>
  <si>
    <t>по состоянию на 01.04.2020 года</t>
  </si>
  <si>
    <t>Муниципальная программа "Управление муниципальным имуществом"</t>
  </si>
  <si>
    <t>Капитальные вложения в объекты государственной (муниципальной) собственности</t>
  </si>
  <si>
    <t>Проведен аукцион на приобретение котельной</t>
  </si>
  <si>
    <t>1.5.</t>
  </si>
  <si>
    <t>Муниципальная программа "Социальная поддержка жителей Березовского района"</t>
  </si>
  <si>
    <t>2.2.</t>
  </si>
  <si>
    <t>2.3.</t>
  </si>
  <si>
    <t>МК № 73/15 от 23.10.2015 с ООО Радужный, расторгнут с  25.12.19 г. в соответсвии с Решением Арбитражного суда ХМАО  № А75-16086/2018 от 29.12.18 года. Готовность объекта – 77%. Направлено на согласование в РСТ ХМАО НМЦ контракта, срок согласования 03.04.20,аукцион на СМР-ориентировочный срок проведения аукциона - май 2020 г., плановый срок ввода в эксплуатацию объекта - декабрь 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</si>
</sst>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#,##0.0"/>
    <numFmt numFmtId="177" formatCode="#,##0_ ;\-#,##0\ "/>
    <numFmt numFmtId="178" formatCode="#,##0.0_ ;\-#,##0.0\ "/>
    <numFmt numFmtId="179" formatCode="#,##0.0_р_."/>
    <numFmt numFmtId="180" formatCode="#,##0.00_ ;\-#,##0.00\ 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left" vertical="center" wrapText="1" shrinkToFit="1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" fontId="2" fillId="33" borderId="0" xfId="0" applyNumberFormat="1" applyFont="1" applyFill="1" applyAlignment="1">
      <alignment horizontal="right"/>
    </xf>
    <xf numFmtId="16" fontId="2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0" fillId="33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horizontal="left" vertical="center" wrapText="1" shrinkToFit="1"/>
    </xf>
    <xf numFmtId="176" fontId="10" fillId="0" borderId="10" xfId="0" applyNumberFormat="1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76" fontId="5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5" fontId="10" fillId="0" borderId="10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175" fontId="10" fillId="0" borderId="14" xfId="0" applyNumberFormat="1" applyFont="1" applyFill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176" fontId="7" fillId="0" borderId="15" xfId="0" applyNumberFormat="1" applyFont="1" applyFill="1" applyBorder="1" applyAlignment="1">
      <alignment horizontal="center"/>
    </xf>
    <xf numFmtId="175" fontId="7" fillId="0" borderId="0" xfId="0" applyNumberFormat="1" applyFont="1" applyFill="1" applyAlignment="1">
      <alignment horizontal="center"/>
    </xf>
    <xf numFmtId="175" fontId="7" fillId="0" borderId="15" xfId="0" applyNumberFormat="1" applyFont="1" applyFill="1" applyBorder="1" applyAlignment="1">
      <alignment horizontal="center"/>
    </xf>
    <xf numFmtId="175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76" fontId="10" fillId="0" borderId="10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5" fontId="7" fillId="0" borderId="12" xfId="0" applyNumberFormat="1" applyFont="1" applyFill="1" applyBorder="1" applyAlignment="1">
      <alignment horizontal="center" vertical="center"/>
    </xf>
    <xf numFmtId="175" fontId="7" fillId="0" borderId="13" xfId="0" applyNumberFormat="1" applyFont="1" applyFill="1" applyBorder="1" applyAlignment="1">
      <alignment horizontal="center" vertical="center"/>
    </xf>
    <xf numFmtId="175" fontId="7" fillId="0" borderId="14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wrapText="1"/>
    </xf>
    <xf numFmtId="175" fontId="2" fillId="33" borderId="0" xfId="0" applyNumberFormat="1" applyFont="1" applyFill="1" applyAlignment="1">
      <alignment/>
    </xf>
    <xf numFmtId="175" fontId="7" fillId="33" borderId="10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wrapText="1"/>
    </xf>
    <xf numFmtId="176" fontId="10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176" fontId="10" fillId="0" borderId="16" xfId="0" applyNumberFormat="1" applyFont="1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>
      <alignment horizontal="left" vertical="center" wrapText="1"/>
    </xf>
    <xf numFmtId="176" fontId="10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60" zoomScaleNormal="60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36" sqref="K36"/>
    </sheetView>
  </sheetViews>
  <sheetFormatPr defaultColWidth="9.140625" defaultRowHeight="15"/>
  <cols>
    <col min="1" max="1" width="6.140625" style="1" customWidth="1"/>
    <col min="2" max="2" width="22.7109375" style="1" customWidth="1"/>
    <col min="3" max="3" width="14.28125" style="2" customWidth="1"/>
    <col min="4" max="4" width="13.57421875" style="2" customWidth="1"/>
    <col min="5" max="5" width="14.140625" style="2" customWidth="1"/>
    <col min="6" max="6" width="14.140625" style="9" customWidth="1"/>
    <col min="7" max="7" width="16.421875" style="1" customWidth="1"/>
    <col min="8" max="8" width="16.8515625" style="1" customWidth="1"/>
    <col min="9" max="9" width="15.00390625" style="1" customWidth="1"/>
    <col min="10" max="10" width="14.57421875" style="1" customWidth="1"/>
    <col min="11" max="11" width="17.57421875" style="1" customWidth="1"/>
    <col min="12" max="12" width="12.7109375" style="1" customWidth="1"/>
    <col min="13" max="13" width="80.421875" style="1" customWidth="1"/>
    <col min="14" max="16384" width="9.140625" style="1" customWidth="1"/>
  </cols>
  <sheetData>
    <row r="1" spans="1:13" ht="15.75" customHeight="1">
      <c r="A1" s="87" t="s">
        <v>16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6.5" customHeight="1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6.5" customHeight="1">
      <c r="A3" s="86" t="s">
        <v>69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7.25" customHeight="1"/>
    <row r="5" spans="1:13" ht="63" customHeight="1">
      <c r="A5" s="79" t="s">
        <v>1</v>
      </c>
      <c r="B5" s="78" t="s">
        <v>17</v>
      </c>
      <c r="C5" s="78" t="s">
        <v>13</v>
      </c>
      <c r="D5" s="78"/>
      <c r="E5" s="78"/>
      <c r="F5" s="80" t="s">
        <v>20</v>
      </c>
      <c r="G5" s="77" t="s">
        <v>38</v>
      </c>
      <c r="H5" s="77"/>
      <c r="I5" s="77"/>
      <c r="J5" s="77"/>
      <c r="K5" s="88" t="s">
        <v>24</v>
      </c>
      <c r="L5" s="88" t="s">
        <v>25</v>
      </c>
      <c r="M5" s="80" t="s">
        <v>28</v>
      </c>
    </row>
    <row r="6" spans="1:13" ht="81" customHeight="1">
      <c r="A6" s="79"/>
      <c r="B6" s="78"/>
      <c r="C6" s="13" t="s">
        <v>3</v>
      </c>
      <c r="D6" s="19" t="s">
        <v>18</v>
      </c>
      <c r="E6" s="19" t="s">
        <v>19</v>
      </c>
      <c r="F6" s="81"/>
      <c r="G6" s="13" t="s">
        <v>3</v>
      </c>
      <c r="H6" s="12" t="s">
        <v>21</v>
      </c>
      <c r="I6" s="12" t="s">
        <v>22</v>
      </c>
      <c r="J6" s="12" t="s">
        <v>23</v>
      </c>
      <c r="K6" s="89"/>
      <c r="L6" s="89"/>
      <c r="M6" s="81"/>
    </row>
    <row r="7" spans="1:13" ht="17.25" customHeight="1">
      <c r="A7" s="8">
        <v>1</v>
      </c>
      <c r="B7" s="7">
        <v>2</v>
      </c>
      <c r="C7" s="8">
        <v>3</v>
      </c>
      <c r="D7" s="3">
        <v>4</v>
      </c>
      <c r="E7" s="3">
        <v>5</v>
      </c>
      <c r="F7" s="6">
        <v>6</v>
      </c>
      <c r="G7" s="8">
        <v>7</v>
      </c>
      <c r="H7" s="10">
        <v>8</v>
      </c>
      <c r="I7" s="10">
        <v>9</v>
      </c>
      <c r="J7" s="10">
        <v>10</v>
      </c>
      <c r="K7" s="11">
        <v>11</v>
      </c>
      <c r="L7" s="11">
        <v>12</v>
      </c>
      <c r="M7" s="6">
        <v>13</v>
      </c>
    </row>
    <row r="8" spans="1:13" s="4" customFormat="1" ht="22.5" customHeight="1">
      <c r="A8" s="23" t="s">
        <v>0</v>
      </c>
      <c r="B8" s="90" t="s">
        <v>31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3" s="4" customFormat="1" ht="130.5" customHeight="1">
      <c r="A9" s="14" t="s">
        <v>5</v>
      </c>
      <c r="B9" s="15" t="s">
        <v>12</v>
      </c>
      <c r="C9" s="34">
        <f aca="true" t="shared" si="0" ref="C9:C14">D9+E9</f>
        <v>195866.2</v>
      </c>
      <c r="D9" s="35">
        <v>176279.5</v>
      </c>
      <c r="E9" s="36">
        <v>19586.7</v>
      </c>
      <c r="F9" s="36">
        <v>0</v>
      </c>
      <c r="G9" s="35">
        <f>I9+J9</f>
        <v>0</v>
      </c>
      <c r="H9" s="35">
        <v>0</v>
      </c>
      <c r="I9" s="35">
        <v>0</v>
      </c>
      <c r="J9" s="35">
        <v>0</v>
      </c>
      <c r="K9" s="35">
        <f>G9</f>
        <v>0</v>
      </c>
      <c r="L9" s="35">
        <f aca="true" t="shared" si="1" ref="L9:L14">K9/(C9+F9)*100</f>
        <v>0</v>
      </c>
      <c r="M9" s="37" t="s">
        <v>77</v>
      </c>
    </row>
    <row r="10" spans="1:13" s="4" customFormat="1" ht="70.5" customHeight="1">
      <c r="A10" s="14" t="s">
        <v>11</v>
      </c>
      <c r="B10" s="38" t="s">
        <v>39</v>
      </c>
      <c r="C10" s="34">
        <f t="shared" si="0"/>
        <v>13329</v>
      </c>
      <c r="D10" s="35">
        <v>10583</v>
      </c>
      <c r="E10" s="36">
        <v>2746</v>
      </c>
      <c r="F10" s="36">
        <v>0</v>
      </c>
      <c r="G10" s="35">
        <f>I10+J10</f>
        <v>0</v>
      </c>
      <c r="H10" s="35">
        <v>0</v>
      </c>
      <c r="I10" s="35">
        <v>0</v>
      </c>
      <c r="J10" s="35">
        <v>0</v>
      </c>
      <c r="K10" s="35">
        <f>G10</f>
        <v>0</v>
      </c>
      <c r="L10" s="35">
        <f t="shared" si="1"/>
        <v>0</v>
      </c>
      <c r="M10" s="37" t="s">
        <v>40</v>
      </c>
    </row>
    <row r="11" spans="1:13" s="5" customFormat="1" ht="159" customHeight="1">
      <c r="A11" s="14" t="s">
        <v>15</v>
      </c>
      <c r="B11" s="38" t="s">
        <v>29</v>
      </c>
      <c r="C11" s="34">
        <f t="shared" si="0"/>
        <v>6212.900000000001</v>
      </c>
      <c r="D11" s="34">
        <v>4813.1</v>
      </c>
      <c r="E11" s="36">
        <f>534.8+865</f>
        <v>1399.8</v>
      </c>
      <c r="F11" s="36">
        <v>0</v>
      </c>
      <c r="G11" s="35">
        <f>I11+J11</f>
        <v>0</v>
      </c>
      <c r="H11" s="35">
        <v>0</v>
      </c>
      <c r="I11" s="35">
        <v>0</v>
      </c>
      <c r="J11" s="35">
        <v>0</v>
      </c>
      <c r="K11" s="35">
        <v>0</v>
      </c>
      <c r="L11" s="35">
        <f t="shared" si="1"/>
        <v>0</v>
      </c>
      <c r="M11" s="37" t="s">
        <v>41</v>
      </c>
    </row>
    <row r="12" spans="1:13" s="5" customFormat="1" ht="157.5" customHeight="1">
      <c r="A12" s="14" t="s">
        <v>14</v>
      </c>
      <c r="B12" s="38" t="s">
        <v>32</v>
      </c>
      <c r="C12" s="34">
        <f t="shared" si="0"/>
        <v>53911.8</v>
      </c>
      <c r="D12" s="34">
        <v>46605.4</v>
      </c>
      <c r="E12" s="36">
        <f>2006.3+121.7+5178.4</f>
        <v>7306.4</v>
      </c>
      <c r="F12" s="36">
        <v>0</v>
      </c>
      <c r="G12" s="35">
        <f>I12+J12</f>
        <v>11158.4</v>
      </c>
      <c r="H12" s="35">
        <v>0</v>
      </c>
      <c r="I12" s="35">
        <v>10042.6</v>
      </c>
      <c r="J12" s="35">
        <v>1115.8</v>
      </c>
      <c r="K12" s="35">
        <f>G12</f>
        <v>11158.4</v>
      </c>
      <c r="L12" s="35">
        <f t="shared" si="1"/>
        <v>20.697509636109345</v>
      </c>
      <c r="M12" s="37" t="s">
        <v>42</v>
      </c>
    </row>
    <row r="13" spans="1:13" s="5" customFormat="1" ht="82.5" customHeight="1">
      <c r="A13" s="14" t="s">
        <v>73</v>
      </c>
      <c r="B13" s="38" t="s">
        <v>30</v>
      </c>
      <c r="C13" s="34">
        <f t="shared" si="0"/>
        <v>400</v>
      </c>
      <c r="D13" s="34">
        <v>0</v>
      </c>
      <c r="E13" s="36">
        <v>400</v>
      </c>
      <c r="F13" s="36">
        <v>0</v>
      </c>
      <c r="G13" s="35">
        <f>I13+J13</f>
        <v>0</v>
      </c>
      <c r="H13" s="35">
        <v>0</v>
      </c>
      <c r="I13" s="35">
        <v>0</v>
      </c>
      <c r="J13" s="35">
        <v>0</v>
      </c>
      <c r="K13" s="35">
        <f>G13</f>
        <v>0</v>
      </c>
      <c r="L13" s="35">
        <f t="shared" si="1"/>
        <v>0</v>
      </c>
      <c r="M13" s="37" t="s">
        <v>43</v>
      </c>
    </row>
    <row r="14" spans="1:13" s="5" customFormat="1" ht="78.75" customHeight="1">
      <c r="A14" s="14" t="s">
        <v>27</v>
      </c>
      <c r="B14" s="38" t="s">
        <v>34</v>
      </c>
      <c r="C14" s="34">
        <f t="shared" si="0"/>
        <v>5000</v>
      </c>
      <c r="D14" s="34">
        <v>4500</v>
      </c>
      <c r="E14" s="36">
        <v>500</v>
      </c>
      <c r="F14" s="36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f t="shared" si="1"/>
        <v>0</v>
      </c>
      <c r="M14" s="37" t="s">
        <v>37</v>
      </c>
    </row>
    <row r="15" spans="1:13" s="5" customFormat="1" ht="25.5" customHeight="1">
      <c r="A15" s="14"/>
      <c r="B15" s="39" t="s">
        <v>2</v>
      </c>
      <c r="C15" s="40">
        <f>SUM(C9:C14)</f>
        <v>274719.9</v>
      </c>
      <c r="D15" s="40">
        <f>SUM(D9:D14)</f>
        <v>242781</v>
      </c>
      <c r="E15" s="40">
        <f>SUM(E9:E14)</f>
        <v>31938.9</v>
      </c>
      <c r="F15" s="40">
        <f aca="true" t="shared" si="2" ref="F15:K15">SUM(F9:F14)</f>
        <v>0</v>
      </c>
      <c r="G15" s="40">
        <f t="shared" si="2"/>
        <v>11158.4</v>
      </c>
      <c r="H15" s="40">
        <f t="shared" si="2"/>
        <v>0</v>
      </c>
      <c r="I15" s="40">
        <f t="shared" si="2"/>
        <v>10042.6</v>
      </c>
      <c r="J15" s="40">
        <f t="shared" si="2"/>
        <v>1115.8</v>
      </c>
      <c r="K15" s="40">
        <f t="shared" si="2"/>
        <v>11158.4</v>
      </c>
      <c r="L15" s="41">
        <v>4.1</v>
      </c>
      <c r="M15" s="42"/>
    </row>
    <row r="16" spans="1:13" s="5" customFormat="1" ht="36" customHeight="1">
      <c r="A16" s="16" t="s">
        <v>7</v>
      </c>
      <c r="B16" s="76" t="s">
        <v>33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1:13" s="4" customFormat="1" ht="131.25" customHeight="1">
      <c r="A17" s="17" t="s">
        <v>8</v>
      </c>
      <c r="B17" s="20" t="s">
        <v>44</v>
      </c>
      <c r="C17" s="34">
        <f>D17+E17</f>
        <v>27.7</v>
      </c>
      <c r="D17" s="34">
        <v>0</v>
      </c>
      <c r="E17" s="34">
        <v>27.7</v>
      </c>
      <c r="F17" s="34">
        <v>0</v>
      </c>
      <c r="G17" s="35">
        <f>H17+I17+J17</f>
        <v>0</v>
      </c>
      <c r="H17" s="34">
        <v>0</v>
      </c>
      <c r="I17" s="34">
        <v>0</v>
      </c>
      <c r="J17" s="34">
        <v>0</v>
      </c>
      <c r="K17" s="35">
        <f>G17</f>
        <v>0</v>
      </c>
      <c r="L17" s="35">
        <f>K17/(C17+F17)*100</f>
        <v>0</v>
      </c>
      <c r="M17" s="37" t="s">
        <v>45</v>
      </c>
    </row>
    <row r="18" spans="1:13" s="4" customFormat="1" ht="50.25" customHeight="1">
      <c r="A18" s="17" t="s">
        <v>75</v>
      </c>
      <c r="B18" s="49" t="s">
        <v>60</v>
      </c>
      <c r="C18" s="34">
        <v>111646.4</v>
      </c>
      <c r="D18" s="34">
        <v>108157.4</v>
      </c>
      <c r="E18" s="36">
        <v>3489</v>
      </c>
      <c r="F18" s="34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44" t="s">
        <v>61</v>
      </c>
    </row>
    <row r="19" spans="1:13" s="4" customFormat="1" ht="168.75" customHeight="1">
      <c r="A19" s="17" t="s">
        <v>76</v>
      </c>
      <c r="B19" s="27" t="s">
        <v>62</v>
      </c>
      <c r="C19" s="53">
        <v>98009.7</v>
      </c>
      <c r="D19" s="34">
        <v>95050.9</v>
      </c>
      <c r="E19" s="34">
        <v>2958.8</v>
      </c>
      <c r="F19" s="34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44" t="s">
        <v>63</v>
      </c>
    </row>
    <row r="20" spans="1:13" s="5" customFormat="1" ht="36" customHeight="1">
      <c r="A20" s="18"/>
      <c r="B20" s="39" t="s">
        <v>2</v>
      </c>
      <c r="C20" s="40">
        <f>SUM(C17:C19)</f>
        <v>209683.8</v>
      </c>
      <c r="D20" s="40">
        <f>SUM(D17:D19)</f>
        <v>203208.3</v>
      </c>
      <c r="E20" s="40">
        <f>SUM(E17:E19)</f>
        <v>6475.5</v>
      </c>
      <c r="F20" s="40">
        <f aca="true" t="shared" si="3" ref="F20:K20">SUM(F17:F17)</f>
        <v>0</v>
      </c>
      <c r="G20" s="40">
        <f t="shared" si="3"/>
        <v>0</v>
      </c>
      <c r="H20" s="40">
        <f t="shared" si="3"/>
        <v>0</v>
      </c>
      <c r="I20" s="40">
        <f t="shared" si="3"/>
        <v>0</v>
      </c>
      <c r="J20" s="40">
        <f t="shared" si="3"/>
        <v>0</v>
      </c>
      <c r="K20" s="40">
        <f t="shared" si="3"/>
        <v>0</v>
      </c>
      <c r="L20" s="41">
        <f>K20/(C20+F20)*100</f>
        <v>0</v>
      </c>
      <c r="M20" s="43"/>
    </row>
    <row r="21" spans="1:13" s="5" customFormat="1" ht="23.25" customHeight="1">
      <c r="A21" s="16" t="s">
        <v>10</v>
      </c>
      <c r="B21" s="76" t="s">
        <v>46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s="5" customFormat="1" ht="89.25" customHeight="1">
      <c r="A22" s="17" t="s">
        <v>9</v>
      </c>
      <c r="B22" s="44" t="s">
        <v>47</v>
      </c>
      <c r="C22" s="34">
        <f>D22+E22</f>
        <v>1500</v>
      </c>
      <c r="D22" s="35">
        <v>0</v>
      </c>
      <c r="E22" s="35">
        <v>1500</v>
      </c>
      <c r="F22" s="35">
        <v>0</v>
      </c>
      <c r="G22" s="35">
        <f>H22+I22+J22</f>
        <v>0</v>
      </c>
      <c r="H22" s="35">
        <v>0</v>
      </c>
      <c r="I22" s="35">
        <v>0</v>
      </c>
      <c r="J22" s="35">
        <v>0</v>
      </c>
      <c r="K22" s="35">
        <f>G22</f>
        <v>0</v>
      </c>
      <c r="L22" s="35">
        <f>K22/(C22+F22)*100</f>
        <v>0</v>
      </c>
      <c r="M22" s="45" t="s">
        <v>48</v>
      </c>
    </row>
    <row r="23" spans="1:13" s="5" customFormat="1" ht="20.25" customHeight="1">
      <c r="A23" s="16"/>
      <c r="B23" s="39" t="s">
        <v>6</v>
      </c>
      <c r="C23" s="40">
        <f>SUM(C22)</f>
        <v>1500</v>
      </c>
      <c r="D23" s="40">
        <f aca="true" t="shared" si="4" ref="D23:L23">SUM(D22)</f>
        <v>0</v>
      </c>
      <c r="E23" s="40">
        <f t="shared" si="4"/>
        <v>1500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  <c r="J23" s="40">
        <f t="shared" si="4"/>
        <v>0</v>
      </c>
      <c r="K23" s="40">
        <f t="shared" si="4"/>
        <v>0</v>
      </c>
      <c r="L23" s="40">
        <f t="shared" si="4"/>
        <v>0</v>
      </c>
      <c r="M23" s="43"/>
    </row>
    <row r="24" spans="1:13" s="5" customFormat="1" ht="28.5" customHeight="1">
      <c r="A24" s="17" t="s">
        <v>35</v>
      </c>
      <c r="B24" s="91" t="s">
        <v>49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</row>
    <row r="25" spans="1:13" s="5" customFormat="1" ht="138" customHeight="1">
      <c r="A25" s="17" t="s">
        <v>36</v>
      </c>
      <c r="B25" s="44" t="s">
        <v>52</v>
      </c>
      <c r="C25" s="34">
        <f>D25+E25</f>
        <v>10583</v>
      </c>
      <c r="D25" s="46">
        <v>10053.8</v>
      </c>
      <c r="E25" s="46">
        <v>529.2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20" t="s">
        <v>55</v>
      </c>
    </row>
    <row r="26" spans="1:13" s="5" customFormat="1" ht="108" customHeight="1">
      <c r="A26" s="17" t="s">
        <v>50</v>
      </c>
      <c r="B26" s="44" t="s">
        <v>53</v>
      </c>
      <c r="C26" s="34">
        <f>D26+E26</f>
        <v>5789.5</v>
      </c>
      <c r="D26" s="46">
        <v>5500</v>
      </c>
      <c r="E26" s="46">
        <v>289.5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20" t="s">
        <v>56</v>
      </c>
    </row>
    <row r="27" spans="1:13" s="5" customFormat="1" ht="162.75" customHeight="1">
      <c r="A27" s="17" t="s">
        <v>51</v>
      </c>
      <c r="B27" s="44" t="s">
        <v>54</v>
      </c>
      <c r="C27" s="34">
        <f>D27+E27</f>
        <v>13684.2</v>
      </c>
      <c r="D27" s="46">
        <v>13000</v>
      </c>
      <c r="E27" s="46">
        <v>684.2</v>
      </c>
      <c r="F27" s="35">
        <v>0</v>
      </c>
      <c r="G27" s="35">
        <f>J27</f>
        <v>0</v>
      </c>
      <c r="H27" s="35">
        <v>0</v>
      </c>
      <c r="I27" s="35">
        <v>0</v>
      </c>
      <c r="J27" s="35">
        <v>0</v>
      </c>
      <c r="K27" s="35">
        <v>0</v>
      </c>
      <c r="L27" s="35">
        <f>K27/(C27+F27)*100</f>
        <v>0</v>
      </c>
      <c r="M27" s="20" t="s">
        <v>57</v>
      </c>
    </row>
    <row r="28" spans="1:13" s="5" customFormat="1" ht="20.25" customHeight="1">
      <c r="A28" s="16"/>
      <c r="B28" s="39" t="s">
        <v>6</v>
      </c>
      <c r="C28" s="40">
        <f>SUM(C25:C27)</f>
        <v>30056.7</v>
      </c>
      <c r="D28" s="40">
        <f>SUM(D25:D27)</f>
        <v>28553.8</v>
      </c>
      <c r="E28" s="40">
        <f>SUM(E25:E27)</f>
        <v>1502.9</v>
      </c>
      <c r="F28" s="40">
        <f aca="true" t="shared" si="5" ref="F28:K28">SUM(F25:F27)</f>
        <v>0</v>
      </c>
      <c r="G28" s="40">
        <f t="shared" si="5"/>
        <v>0</v>
      </c>
      <c r="H28" s="40">
        <f t="shared" si="5"/>
        <v>0</v>
      </c>
      <c r="I28" s="40">
        <f t="shared" si="5"/>
        <v>0</v>
      </c>
      <c r="J28" s="40">
        <f t="shared" si="5"/>
        <v>0</v>
      </c>
      <c r="K28" s="40">
        <f t="shared" si="5"/>
        <v>0</v>
      </c>
      <c r="L28" s="40">
        <f>SUM(L27)</f>
        <v>0</v>
      </c>
      <c r="M28" s="43"/>
    </row>
    <row r="29" spans="1:13" s="29" customFormat="1" ht="18.75">
      <c r="A29" s="28" t="s">
        <v>64</v>
      </c>
      <c r="B29" s="47" t="s">
        <v>74</v>
      </c>
      <c r="C29" s="48"/>
      <c r="D29" s="48"/>
      <c r="E29" s="48"/>
      <c r="F29" s="48"/>
      <c r="G29" s="47"/>
      <c r="H29" s="47"/>
      <c r="I29" s="47"/>
      <c r="J29" s="47"/>
      <c r="K29" s="47"/>
      <c r="L29" s="47"/>
      <c r="M29" s="47"/>
    </row>
    <row r="30" spans="1:13" s="72" customFormat="1" ht="205.5" customHeight="1">
      <c r="A30" s="73" t="s">
        <v>65</v>
      </c>
      <c r="B30" s="71" t="s">
        <v>58</v>
      </c>
      <c r="C30" s="50">
        <v>37372.3</v>
      </c>
      <c r="D30" s="50">
        <v>37372.3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71" t="s">
        <v>59</v>
      </c>
    </row>
    <row r="31" spans="1:13" s="30" customFormat="1" ht="18.75">
      <c r="A31" s="26"/>
      <c r="B31" s="51" t="s">
        <v>66</v>
      </c>
      <c r="C31" s="63">
        <f>SUM(C30)</f>
        <v>37372.3</v>
      </c>
      <c r="D31" s="52">
        <f>SUM(D30)</f>
        <v>37372.3</v>
      </c>
      <c r="E31" s="63">
        <f>SUM(E30)</f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1"/>
    </row>
    <row r="32" spans="1:13" s="30" customFormat="1" ht="18.75">
      <c r="A32" s="31" t="s">
        <v>67</v>
      </c>
      <c r="B32" s="82" t="s">
        <v>70</v>
      </c>
      <c r="C32" s="83"/>
      <c r="D32" s="83"/>
      <c r="E32" s="83"/>
      <c r="F32" s="83"/>
      <c r="G32" s="83"/>
      <c r="H32" s="84"/>
      <c r="I32" s="56"/>
      <c r="J32" s="55"/>
      <c r="K32" s="52"/>
      <c r="L32" s="55"/>
      <c r="M32" s="54"/>
    </row>
    <row r="33" spans="1:13" s="30" customFormat="1" ht="112.5" customHeight="1">
      <c r="A33" s="74" t="s">
        <v>68</v>
      </c>
      <c r="B33" s="57" t="s">
        <v>71</v>
      </c>
      <c r="C33" s="66">
        <v>10595.7</v>
      </c>
      <c r="D33" s="67">
        <v>0</v>
      </c>
      <c r="E33" s="66">
        <v>10595.7</v>
      </c>
      <c r="F33" s="35">
        <v>0</v>
      </c>
      <c r="G33" s="68">
        <v>0</v>
      </c>
      <c r="H33" s="50">
        <v>0</v>
      </c>
      <c r="I33" s="68">
        <v>0</v>
      </c>
      <c r="J33" s="50">
        <v>0</v>
      </c>
      <c r="K33" s="69">
        <v>0</v>
      </c>
      <c r="L33" s="70">
        <v>0</v>
      </c>
      <c r="M33" s="62" t="s">
        <v>72</v>
      </c>
    </row>
    <row r="34" spans="1:13" s="30" customFormat="1" ht="20.25" customHeight="1">
      <c r="A34" s="26"/>
      <c r="B34" s="75" t="s">
        <v>6</v>
      </c>
      <c r="C34" s="65">
        <f>SUM(C33)</f>
        <v>10595.7</v>
      </c>
      <c r="D34" s="63">
        <v>0</v>
      </c>
      <c r="E34" s="65">
        <v>10595.7</v>
      </c>
      <c r="F34" s="58">
        <v>0</v>
      </c>
      <c r="G34" s="59">
        <v>0</v>
      </c>
      <c r="H34" s="60">
        <v>0</v>
      </c>
      <c r="I34" s="59">
        <v>0</v>
      </c>
      <c r="J34" s="60">
        <v>0</v>
      </c>
      <c r="K34" s="59">
        <v>0</v>
      </c>
      <c r="L34" s="61">
        <v>0</v>
      </c>
      <c r="M34" s="62"/>
    </row>
    <row r="35" spans="1:13" s="33" customFormat="1" ht="22.5" customHeight="1">
      <c r="A35" s="17"/>
      <c r="B35" s="64" t="s">
        <v>4</v>
      </c>
      <c r="C35" s="41">
        <f>C15+C20+C23+C28+C31+C34</f>
        <v>563928.4</v>
      </c>
      <c r="D35" s="41">
        <f>D15+D20+D23+D28+D31+D34</f>
        <v>511915.39999999997</v>
      </c>
      <c r="E35" s="41">
        <f>E15+E20+E23+E28+E31+E34</f>
        <v>52013</v>
      </c>
      <c r="F35" s="41">
        <v>0</v>
      </c>
      <c r="G35" s="41">
        <f>G15+G20+G23+G28+G31+G34</f>
        <v>11158.4</v>
      </c>
      <c r="H35" s="41">
        <v>0</v>
      </c>
      <c r="I35" s="41">
        <f>I15+I20+I23+I28+I31+I34</f>
        <v>10042.6</v>
      </c>
      <c r="J35" s="41">
        <f>J15+J20+J23+J28+J31+J34</f>
        <v>1115.8</v>
      </c>
      <c r="K35" s="41">
        <f>K15+K20+K23+K28+K31+K34</f>
        <v>11158.4</v>
      </c>
      <c r="L35" s="41">
        <v>2</v>
      </c>
      <c r="M35" s="64"/>
    </row>
    <row r="36" spans="1:13" ht="18.75">
      <c r="A36" s="24"/>
      <c r="B36" s="24"/>
      <c r="C36" s="25"/>
      <c r="D36" s="25"/>
      <c r="E36" s="25"/>
      <c r="F36" s="25"/>
      <c r="G36" s="24"/>
      <c r="H36" s="24"/>
      <c r="I36" s="24"/>
      <c r="J36" s="24"/>
      <c r="K36" s="24"/>
      <c r="L36" s="24"/>
      <c r="M36" s="24"/>
    </row>
    <row r="37" spans="3:5" ht="15">
      <c r="C37" s="9"/>
      <c r="D37" s="9"/>
      <c r="E37" s="9"/>
    </row>
    <row r="38" spans="3:5" ht="15">
      <c r="C38" s="9"/>
      <c r="D38" s="9"/>
      <c r="E38" s="9"/>
    </row>
    <row r="39" spans="3:5" ht="15">
      <c r="C39" s="21"/>
      <c r="D39" s="9"/>
      <c r="E39" s="21"/>
    </row>
    <row r="40" spans="3:5" ht="15">
      <c r="C40" s="21"/>
      <c r="D40" s="9"/>
      <c r="E40" s="21"/>
    </row>
    <row r="41" spans="3:5" ht="15">
      <c r="C41" s="9"/>
      <c r="D41" s="9"/>
      <c r="E41" s="9"/>
    </row>
    <row r="42" spans="3:5" ht="15">
      <c r="C42" s="9"/>
      <c r="D42" s="9"/>
      <c r="E42" s="9"/>
    </row>
    <row r="43" spans="3:7" ht="15">
      <c r="C43" s="21"/>
      <c r="D43" s="9"/>
      <c r="E43" s="21"/>
      <c r="F43" s="21"/>
      <c r="G43" s="32"/>
    </row>
    <row r="44" spans="1:6" ht="15">
      <c r="A44" s="22"/>
      <c r="C44" s="21"/>
      <c r="D44" s="21"/>
      <c r="E44" s="21"/>
      <c r="F44" s="21"/>
    </row>
    <row r="45" spans="3:13" ht="15">
      <c r="C45" s="21"/>
      <c r="D45" s="21"/>
      <c r="E45" s="21"/>
      <c r="F45" s="21"/>
      <c r="M45" s="1">
        <v>0</v>
      </c>
    </row>
  </sheetData>
  <sheetProtection/>
  <mergeCells count="16">
    <mergeCell ref="B32:H32"/>
    <mergeCell ref="A2:M2"/>
    <mergeCell ref="A3:M3"/>
    <mergeCell ref="F5:F6"/>
    <mergeCell ref="B16:M16"/>
    <mergeCell ref="A1:M1"/>
    <mergeCell ref="L5:L6"/>
    <mergeCell ref="B8:M8"/>
    <mergeCell ref="K5:K6"/>
    <mergeCell ref="B24:M24"/>
    <mergeCell ref="B21:M21"/>
    <mergeCell ref="G5:J5"/>
    <mergeCell ref="B5:B6"/>
    <mergeCell ref="A5:A6"/>
    <mergeCell ref="C5:E5"/>
    <mergeCell ref="M5:M6"/>
  </mergeCells>
  <printOptions/>
  <pageMargins left="0" right="0" top="0" bottom="0" header="0" footer="0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2020-05-06T05:37:15Z</dcterms:modified>
  <cp:category/>
  <cp:version/>
  <cp:contentType/>
  <cp:contentStatus/>
</cp:coreProperties>
</file>