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0" activeTab="0"/>
  </bookViews>
  <sheets>
    <sheet name="Объекты" sheetId="1" r:id="rId1"/>
  </sheets>
  <definedNames>
    <definedName name="_xlnm._FilterDatabase" localSheetId="0" hidden="1">'Объекты'!$A$6:$AD$33</definedName>
  </definedNames>
  <calcPr fullCalcOnLoad="1"/>
</workbook>
</file>

<file path=xl/comments1.xml><?xml version="1.0" encoding="utf-8"?>
<comments xmlns="http://schemas.openxmlformats.org/spreadsheetml/2006/main">
  <authors>
    <author>Ирина</author>
  </authors>
  <commentList>
    <comment ref="K24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Ведется проектирование, сметная ст-ть не определена
</t>
        </r>
      </text>
    </comment>
    <comment ref="K25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Ведется проектирование, сметная ст-ть не определена
</t>
        </r>
      </text>
    </comment>
  </commentList>
</comments>
</file>

<file path=xl/sharedStrings.xml><?xml version="1.0" encoding="utf-8"?>
<sst xmlns="http://schemas.openxmlformats.org/spreadsheetml/2006/main" count="583" uniqueCount="189">
  <si>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</si>
  <si>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</si>
  <si>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</si>
  <si>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</si>
  <si>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</si>
  <si>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</si>
  <si>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</si>
  <si>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</si>
  <si>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</si>
  <si>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</si>
  <si>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</si>
  <si>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</si>
  <si>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</si>
  <si>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</si>
  <si>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</si>
  <si>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</si>
  <si>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</si>
  <si>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</si>
  <si>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</si>
  <si>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</si>
  <si>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</si>
  <si>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</si>
  <si>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</si>
  <si>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</si>
  <si>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</si>
  <si>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ru</t>
  </si>
  <si>
    <t>Проектирование</t>
  </si>
  <si>
    <t>Строительство</t>
  </si>
  <si>
    <t>Гринфилд</t>
  </si>
  <si>
    <t>Реконструкция</t>
  </si>
  <si>
    <t>Браунфилд</t>
  </si>
  <si>
    <t>Образование</t>
  </si>
  <si>
    <t>Обеспеченность инженерными сетями</t>
  </si>
  <si>
    <t>п.Сосьва, ул.Школьная, 3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</si>
  <si>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</si>
  <si>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</si>
  <si>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</si>
  <si>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</si>
  <si>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</si>
  <si>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 xml:space="preserve"> Вместимость - 100/40 мест </t>
  </si>
  <si>
    <t>с.Саранпауль, пер.Ольховый,7</t>
  </si>
  <si>
    <t>ДА</t>
  </si>
  <si>
    <t>Инженерными сетями не обеспечен</t>
  </si>
  <si>
    <t xml:space="preserve">Вместимость-140/75 мест </t>
  </si>
  <si>
    <t>п.Сосьва, ул.Школьная, 5</t>
  </si>
  <si>
    <t>Производительность - 150 м3/сутки</t>
  </si>
  <si>
    <t>Планируемая</t>
  </si>
  <si>
    <t>газ -0,164 км, электричество - 0,434 км/0,210 км/ТП-400, вода - 0,238 км,  канализация - 0,294 км.</t>
  </si>
  <si>
    <t>пгт.Березово, ул.Молодежная</t>
  </si>
  <si>
    <t>газ -0,07км, электричество - 0,3 км/ТП, вода - 0,56 км,  канализация - 0,38 км, тепло - 0,56 км.</t>
  </si>
  <si>
    <t>пгт.Игрим, ул.Транспортная</t>
  </si>
  <si>
    <t xml:space="preserve">Вместимость - 200 мест </t>
  </si>
  <si>
    <t>п.Игрим, ул.Ленина,9</t>
  </si>
  <si>
    <t xml:space="preserve">Вместимость - 40 мест </t>
  </si>
  <si>
    <t>Вместимость - 100 учащихся</t>
  </si>
  <si>
    <t>Вместимость - 200 учащихся</t>
  </si>
  <si>
    <t xml:space="preserve">Вместимость - 160 учащихся </t>
  </si>
  <si>
    <t>Протяженность - 0,587 км</t>
  </si>
  <si>
    <t>с.Саранпауль, ул.Мира</t>
  </si>
  <si>
    <t>п.Хулимсунт, 4 мкр.,45.</t>
  </si>
  <si>
    <t>с.Няксимволь,ул.Береговая, строение 2"б"</t>
  </si>
  <si>
    <t>п.Светлый, ул.Первопроходцев, 67 "б"</t>
  </si>
  <si>
    <t>п.Ванзетур, ул.Таежная, 11</t>
  </si>
  <si>
    <t>с.Теги, ул. Таежная, 18 "а"</t>
  </si>
  <si>
    <t>п.Приполярный, 1 мкр.,3 "а"</t>
  </si>
  <si>
    <t>с.Няксимволь, ул.Кооперативная, 18</t>
  </si>
  <si>
    <t>с.Теги, ул.Новая,7 "б"</t>
  </si>
  <si>
    <t>п.Светлый, ул.Набережная, 102 "а"</t>
  </si>
  <si>
    <t>пгт.Березово, ул.Механическая, ул.Дуркина</t>
  </si>
  <si>
    <t>Протяженность - 0,88 км</t>
  </si>
  <si>
    <t>63.648184;
62.098308</t>
  </si>
  <si>
    <t>64.260036;
60.920122</t>
  </si>
  <si>
    <t>62.862061;
61.64791</t>
  </si>
  <si>
    <t>62.426996;
60.859818</t>
  </si>
  <si>
    <t>63.929186;
65.027166</t>
  </si>
  <si>
    <t>63.192756
64.421432</t>
  </si>
  <si>
    <t>62.726962
64.362538</t>
  </si>
  <si>
    <t>63.19151;
64.415386</t>
  </si>
  <si>
    <t>63.53635;
64.816682</t>
  </si>
  <si>
    <t>64.319218;
65.384857</t>
  </si>
  <si>
    <t>63.20644;
59.740886</t>
  </si>
  <si>
    <t>63.938968;
65.048734 - ул. Дуркина; 63.941632;
65.040892 - ул. Механическая</t>
  </si>
  <si>
    <t>не предусмотрено в рамках проекта</t>
  </si>
  <si>
    <t xml:space="preserve">Площадь - 0,67 Га. На территории участка зеленые насаждения отсутствуют, строений и сооружений подлежащих сносу нет. </t>
  </si>
  <si>
    <t>Площадь - 0,5 Га. На территории участка зеленые насаждения отсутствуют, строений и сооружений подлежащих сносу нет. Участок частично заболочен.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</si>
  <si>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</si>
  <si>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</si>
  <si>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Площадь - 0,2735 Га. Участок расположен в зоне жилой застройки, вдоль проезжей части автодороги ул.Молодёжная.</t>
  </si>
  <si>
    <t>Площадь - 0,3561Га. Участок расположен в зоне жилой застройки.</t>
  </si>
  <si>
    <t>Площадь - 1,764 Га. На территории участка расположено существующие здание школы. Имеются незаконные хозпостройки подлежащие сносу.</t>
  </si>
  <si>
    <t>Площадь - 0,7098 Га. На территории участка имеются незаконные хозпостройки подлежащие сносу. Зеленые насаждения отсутствуют.</t>
  </si>
  <si>
    <t xml:space="preserve">Площадь - 0,8776 Га.  На территории участка расположено существующие здание школы. </t>
  </si>
  <si>
    <t xml:space="preserve">Площадь - 1,08 Га.  </t>
  </si>
  <si>
    <t>Площадь - 1,949 Га. На территории участка расположен лесной массив, подлежащий вырубке.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</si>
  <si>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</si>
  <si>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Площадь - 0,3385 Га. На территории участка расположено существующее 2-этажное здание больницы.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</si>
  <si>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</si>
  <si>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Площадь - 0,2014 Га. Участок расположен в зоне жилой застройки, вдоль проезжей части автодороги ул.Мира.</t>
  </si>
  <si>
    <t>Плошадь - 2,211 Га. Участок расположен в центральной части поселка.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</si>
  <si>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</si>
  <si>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</si>
  <si>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На стадии реализации</t>
  </si>
  <si>
    <t>Инвестиционная емкость проекта</t>
  </si>
  <si>
    <t>Потребность в финансировании</t>
  </si>
  <si>
    <t xml:space="preserve"> Вместимость - 60 мест/1177 кв.м.</t>
  </si>
  <si>
    <t>Вместимость - 160 учащихся/2342 кв.м.</t>
  </si>
  <si>
    <t>Образование/культура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</si>
  <si>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</si>
  <si>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</si>
  <si>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</si>
  <si>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</si>
  <si>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</si>
  <si>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</si>
  <si>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</si>
  <si>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Дорожное строитель 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</si>
  <si>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</si>
  <si>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</si>
  <si>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</si>
  <si>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Строительство (1 очередь-детский сад введена в эксплуатацию)</t>
  </si>
  <si>
    <t>Мощность 9 МВт</t>
  </si>
  <si>
    <t>п. Сосьва</t>
  </si>
  <si>
    <t>с. Саранпауль</t>
  </si>
  <si>
    <t>с. Теги</t>
  </si>
  <si>
    <t>4/30 шт./куб.м</t>
  </si>
  <si>
    <t>2/30 шт./куб.м</t>
  </si>
  <si>
    <t>пгт.Березово</t>
  </si>
  <si>
    <t xml:space="preserve">Строительство автодороги по ул. Молодежная, ул. Королева, ул. Топчева в пгт. Игрим Березовского района </t>
  </si>
  <si>
    <t>Протяженность - 1,326 км</t>
  </si>
  <si>
    <t>пгт. Игрим, ул. Молодежная, ул. Королева, ул. Топчева</t>
  </si>
  <si>
    <t>Управление капитального строительства и ремонта администрации Березовского района, тел. (34674) 2-33-91;   2-20-52</t>
  </si>
  <si>
    <t>Строительство инженерных сетей  к  индивидуальным жилым  домам  №14, 18 по ул. Лесной и № 50,63 по ул. Н.Ф. Собянина в с. Саранпауль Березовского района</t>
  </si>
  <si>
    <t>Протяженность - 3,613 км</t>
  </si>
  <si>
    <t>с.Саранпауль, ул.Лесная, ул. Н.Ф. Собянина</t>
  </si>
  <si>
    <t>Безопасность</t>
  </si>
  <si>
    <t>Интернат и детский сад в п. Сосьва Березовского района</t>
  </si>
  <si>
    <t xml:space="preserve">Детский  сад на 60 мест в с.Саранпауль, Березовского района </t>
  </si>
  <si>
    <t>Образовательно-культурный комплекс в д. Хулимсунт, Березовского района</t>
  </si>
  <si>
    <t xml:space="preserve">Установка ВОС в с. Няксимволь, Березовского района </t>
  </si>
  <si>
    <t>Инженерные сети к многоквартирным жилым домам № 15, и №17 по ул.Молодежная в пгт.Березово, Березовского района</t>
  </si>
  <si>
    <t>Инженерные сети к многоквартирному жилому дому по ул. Транспортная, 33 в пгт. Игрим Березовского района</t>
  </si>
  <si>
    <t>Реконструкция здания средней общеобразовательной школы в п. Светлый, Березовского района</t>
  </si>
  <si>
    <t xml:space="preserve">Детский сад, пгт.Игрим, Березовского района 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</si>
  <si>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</si>
  <si>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 Образовательно-культурный  комплекс  в  с.Теги, Березовского района </t>
  </si>
  <si>
    <t xml:space="preserve">Средняя общеобразовательная школа в п. Приполярный, Березовского района </t>
  </si>
  <si>
    <t>Средняя общеобразовательная школа в п. Сосьва (пристрой к зданию интерната) Березовскогго района</t>
  </si>
  <si>
    <t>Реконструкция здания больницы в с.Няксимволь для размещения детского сада "Северяночка"</t>
  </si>
  <si>
    <t xml:space="preserve">Установка ВОС в с. Теги, Березовского района </t>
  </si>
  <si>
    <t xml:space="preserve">Строительство ВОС в п. Светлый Березовского района </t>
  </si>
  <si>
    <t>Строительство  сетей  тепловодоснабжения  к  индивидуальным жилым  домам  по  ул.Мира  в  с.Саранпауль, Березовского района</t>
  </si>
  <si>
    <t>Строительство автодороги по ул,Механическая, ул.Дуркина в пгт.Березово Березовского района</t>
  </si>
  <si>
    <t>Строительство блочно-модульной котельной на 9 МВт в пгт. Березово Березовского района</t>
  </si>
  <si>
    <t>Пожарный водоем в п. Сосьва, Березовского района</t>
  </si>
  <si>
    <t xml:space="preserve"> Пожарный водоем в с. Саранпауль Березовского района</t>
  </si>
  <si>
    <t>Пожарный водоем в с. Теги Березовского района</t>
  </si>
  <si>
    <t>Строительство авторечвокзала в пгт.Березово, Березовского района</t>
  </si>
  <si>
    <t>Транспортная инфраструктура</t>
  </si>
  <si>
    <t>Площадь 5615,05 кв.м.</t>
  </si>
  <si>
    <t xml:space="preserve"> д. Хулимсунт (в национальной части)</t>
  </si>
  <si>
    <t xml:space="preserve">Строительство блочно-модульных ВОС (доочистка) д. Хулимсунт Березовского района </t>
  </si>
  <si>
    <t xml:space="preserve">Полигон утилизации твердых бытовых отходов в п. Светлый </t>
  </si>
  <si>
    <t xml:space="preserve">Производительность - 150 м3/сут. </t>
  </si>
  <si>
    <t xml:space="preserve">Производительность -600 м3/сут. </t>
  </si>
  <si>
    <t xml:space="preserve">Производительность - 10 м3/сут. </t>
  </si>
  <si>
    <t xml:space="preserve">Производительность - 1297 м3/год. </t>
  </si>
  <si>
    <t>п. Светлый</t>
  </si>
  <si>
    <t>1 119 317,29  (4 кв. 2009 г.)</t>
  </si>
  <si>
    <t>4 464,52          (4 кв. 2016 г.)</t>
  </si>
  <si>
    <t>118 816,36     (2 кв. 2014 г.)</t>
  </si>
  <si>
    <t>Площадь - 3,18 Га.  Участок расположен в пойменной части реки Сев.Сосьва.</t>
  </si>
  <si>
    <t xml:space="preserve">Площадь - 0,0625 Га. На территории участка зеленые насаждения отсутствуют, строений и сооружений подлежащих сносу нет. </t>
  </si>
  <si>
    <t>не требуется</t>
  </si>
  <si>
    <t xml:space="preserve">Площадь -  0,1016 Га. На территории участка зеленые насаждения отсутствуют, строений и сооружений подлежащих сносу нет. </t>
  </si>
  <si>
    <t xml:space="preserve">Площадь -  0,0625 Га. На территории участка зеленые насаждения отсутствуют, строений и сооружений подлежащих сносу нет. </t>
  </si>
  <si>
    <t>Плошадь - 0, 1559 Га. Участок расположен в юго-западной части поселка.</t>
  </si>
  <si>
    <t>Плошадь - 1,95 Га. Участок расположен в центральной части поселка.</t>
  </si>
  <si>
    <t>Плошадь - 10  Га. Участок расположен на землях промышленности за границами населенного пункта.</t>
  </si>
  <si>
    <t xml:space="preserve">Площадь -  0,012 Га. На территории участка зеленые насаждения отсутствуют, строений и сооружений подлежащих сносу нет. </t>
  </si>
  <si>
    <t>Площадь -  0,236 Га. Участок расположен в зоне жилой застройки, вдоль проезжей части автодороги ул.Лесная и ул.Н.Ф.Собянина.</t>
  </si>
  <si>
    <t>63,9318          65,0723</t>
  </si>
  <si>
    <t>64,3178         65,3793</t>
  </si>
  <si>
    <t>64,2598         60,9069</t>
  </si>
  <si>
    <t>63,6472         62,0823</t>
  </si>
  <si>
    <t>63,9290         65,0341</t>
  </si>
  <si>
    <t>63,1965         64,4195</t>
  </si>
  <si>
    <t>62,7340         64,3703</t>
  </si>
  <si>
    <t>62,8670         61,6362</t>
  </si>
  <si>
    <t>64,2558         60,9207</t>
  </si>
  <si>
    <t>Инвестиционные проекты, реализуемые/планируемые к реализации за счет бюджетных ассигнований на территории Березовского района на 10.06.2017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</si>
</sst>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8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4" fontId="3" fillId="0" borderId="10" xfId="55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="60" zoomScaleNormal="60" workbookViewId="0" topLeftCell="B1">
      <pane ySplit="6" topLeftCell="A7" activePane="bottomLeft" state="frozen"/>
      <selection pane="topLeft" activeCell="A1" sqref="A1"/>
      <selection pane="bottomLeft" activeCell="B1" sqref="B1:AC3"/>
    </sheetView>
  </sheetViews>
  <sheetFormatPr defaultColWidth="9.33203125" defaultRowHeight="11.25"/>
  <cols>
    <col min="1" max="1" width="4.83203125" style="18" customWidth="1"/>
    <col min="2" max="2" width="22.33203125" style="1" customWidth="1"/>
    <col min="3" max="3" width="19" style="1" customWidth="1"/>
    <col min="4" max="4" width="22.5" style="1" customWidth="1"/>
    <col min="5" max="5" width="16.5" style="1" customWidth="1"/>
    <col min="6" max="6" width="20.33203125" style="1" customWidth="1"/>
    <col min="7" max="7" width="14.83203125" style="1" customWidth="1"/>
    <col min="8" max="8" width="18.33203125" style="1" customWidth="1"/>
    <col min="9" max="9" width="17" style="1" customWidth="1"/>
    <col min="10" max="10" width="14.5" style="1" customWidth="1"/>
    <col min="11" max="11" width="15.33203125" style="1" customWidth="1"/>
    <col min="12" max="12" width="13" style="1" customWidth="1"/>
    <col min="13" max="13" width="13.83203125" style="1" customWidth="1"/>
    <col min="14" max="14" width="13.5" style="1" customWidth="1"/>
    <col min="15" max="15" width="18" style="1" customWidth="1"/>
    <col min="16" max="16" width="13.33203125" style="1" customWidth="1"/>
    <col min="17" max="17" width="13.5" style="1" customWidth="1"/>
    <col min="18" max="18" width="14.16015625" style="1" customWidth="1"/>
    <col min="19" max="20" width="18" style="1" customWidth="1"/>
    <col min="21" max="21" width="16.16015625" style="1" customWidth="1"/>
    <col min="22" max="22" width="18" style="1" customWidth="1"/>
    <col min="23" max="23" width="37" style="1" customWidth="1"/>
    <col min="24" max="24" width="20.16015625" style="1" customWidth="1"/>
    <col min="25" max="26" width="20.33203125" style="1" customWidth="1"/>
    <col min="27" max="27" width="19.66015625" style="1" customWidth="1"/>
    <col min="28" max="28" width="45.33203125" style="1" customWidth="1"/>
    <col min="29" max="29" width="22.83203125" style="1" customWidth="1"/>
    <col min="30" max="30" width="9.33203125" style="1" hidden="1" customWidth="1"/>
    <col min="31" max="16384" width="9.33203125" style="2" customWidth="1"/>
  </cols>
  <sheetData>
    <row r="1" spans="2:30" ht="11.25" customHeight="1">
      <c r="B1" s="25" t="s">
        <v>188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4"/>
    </row>
    <row r="2" spans="2:30" ht="11.2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4"/>
    </row>
    <row r="3" spans="2:30" ht="11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4"/>
    </row>
    <row r="4" spans="2:30" ht="33.75" customHeight="1">
      <c r="B4" s="27" t="s">
        <v>0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117</v>
      </c>
      <c r="J4" s="27"/>
      <c r="K4" s="27"/>
      <c r="L4" s="27"/>
      <c r="M4" s="27" t="s">
        <v>7</v>
      </c>
      <c r="N4" s="27"/>
      <c r="O4" s="27"/>
      <c r="P4" s="27"/>
      <c r="Q4" s="27"/>
      <c r="R4" s="27"/>
      <c r="S4" s="30" t="s">
        <v>8</v>
      </c>
      <c r="T4" s="31"/>
      <c r="U4" s="27" t="s">
        <v>9</v>
      </c>
      <c r="V4" s="27"/>
      <c r="W4" s="27"/>
      <c r="X4" s="27"/>
      <c r="Y4" s="27"/>
      <c r="Z4" s="27" t="s">
        <v>10</v>
      </c>
      <c r="AA4" s="27" t="s">
        <v>11</v>
      </c>
      <c r="AB4" s="27" t="s">
        <v>12</v>
      </c>
      <c r="AC4" s="27" t="s">
        <v>13</v>
      </c>
      <c r="AD4" s="4"/>
    </row>
    <row r="5" spans="2:30" ht="33.75" customHeight="1">
      <c r="B5" s="27"/>
      <c r="C5" s="27"/>
      <c r="D5" s="27"/>
      <c r="E5" s="27"/>
      <c r="F5" s="27"/>
      <c r="G5" s="27"/>
      <c r="H5" s="27"/>
      <c r="I5" s="27" t="s">
        <v>102</v>
      </c>
      <c r="J5" s="27" t="s">
        <v>111</v>
      </c>
      <c r="K5" s="27" t="s">
        <v>103</v>
      </c>
      <c r="L5" s="27" t="s">
        <v>110</v>
      </c>
      <c r="M5" s="27" t="s">
        <v>14</v>
      </c>
      <c r="N5" s="27"/>
      <c r="O5" s="27"/>
      <c r="P5" s="27" t="s">
        <v>15</v>
      </c>
      <c r="Q5" s="27"/>
      <c r="R5" s="27"/>
      <c r="S5" s="27" t="s">
        <v>16</v>
      </c>
      <c r="T5" s="27" t="s">
        <v>17</v>
      </c>
      <c r="U5" s="27" t="s">
        <v>18</v>
      </c>
      <c r="V5" s="27"/>
      <c r="W5" s="27"/>
      <c r="X5" s="27" t="s">
        <v>19</v>
      </c>
      <c r="Y5" s="27" t="s">
        <v>32</v>
      </c>
      <c r="Z5" s="27"/>
      <c r="AA5" s="27"/>
      <c r="AB5" s="27"/>
      <c r="AC5" s="27"/>
      <c r="AD5" s="4"/>
    </row>
    <row r="6" spans="2:30" ht="7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 t="s">
        <v>20</v>
      </c>
      <c r="N6" s="29" t="s">
        <v>21</v>
      </c>
      <c r="O6" s="29" t="s">
        <v>116</v>
      </c>
      <c r="P6" s="29" t="s">
        <v>108</v>
      </c>
      <c r="Q6" s="29" t="s">
        <v>21</v>
      </c>
      <c r="R6" s="29" t="s">
        <v>115</v>
      </c>
      <c r="S6" s="28"/>
      <c r="T6" s="28"/>
      <c r="U6" s="29" t="s">
        <v>22</v>
      </c>
      <c r="V6" s="29" t="s">
        <v>23</v>
      </c>
      <c r="W6" s="29" t="s">
        <v>24</v>
      </c>
      <c r="X6" s="28"/>
      <c r="Y6" s="28"/>
      <c r="Z6" s="28"/>
      <c r="AA6" s="28"/>
      <c r="AB6" s="28"/>
      <c r="AC6" s="28"/>
      <c r="AD6" s="4"/>
    </row>
    <row r="7" spans="1:30" ht="121.5" customHeight="1">
      <c r="A7" s="19">
        <v>1</v>
      </c>
      <c r="B7" s="22" t="s">
        <v>134</v>
      </c>
      <c r="C7" s="5" t="s">
        <v>39</v>
      </c>
      <c r="D7" s="5" t="s">
        <v>44</v>
      </c>
      <c r="E7" s="5" t="s">
        <v>31</v>
      </c>
      <c r="F7" s="5" t="s">
        <v>118</v>
      </c>
      <c r="G7" s="5" t="s">
        <v>101</v>
      </c>
      <c r="H7" s="5" t="s">
        <v>27</v>
      </c>
      <c r="I7" s="6">
        <f>201545.76+500</f>
        <v>202045.76</v>
      </c>
      <c r="J7" s="7"/>
      <c r="K7" s="7">
        <f aca="true" t="shared" si="0" ref="K7:K14">I7-(O7+R7)</f>
        <v>869.390000000014</v>
      </c>
      <c r="L7" s="7" t="s">
        <v>107</v>
      </c>
      <c r="M7" s="5" t="s">
        <v>35</v>
      </c>
      <c r="N7" s="5" t="s">
        <v>109</v>
      </c>
      <c r="O7" s="7">
        <v>183118.04</v>
      </c>
      <c r="P7" s="5" t="s">
        <v>36</v>
      </c>
      <c r="Q7" s="5" t="s">
        <v>109</v>
      </c>
      <c r="R7" s="7">
        <f>16777.93+1280.4</f>
        <v>18058.33</v>
      </c>
      <c r="S7" s="21">
        <v>2007</v>
      </c>
      <c r="T7" s="21">
        <v>2017</v>
      </c>
      <c r="U7" s="5" t="s">
        <v>36</v>
      </c>
      <c r="V7" s="5" t="s">
        <v>30</v>
      </c>
      <c r="W7" s="8" t="s">
        <v>83</v>
      </c>
      <c r="X7" s="5" t="s">
        <v>82</v>
      </c>
      <c r="Y7" s="5" t="s">
        <v>37</v>
      </c>
      <c r="Z7" s="5" t="s">
        <v>38</v>
      </c>
      <c r="AA7" s="5" t="s">
        <v>99</v>
      </c>
      <c r="AB7" s="5" t="s">
        <v>100</v>
      </c>
      <c r="AC7" s="5" t="s">
        <v>70</v>
      </c>
      <c r="AD7" s="4" t="s">
        <v>25</v>
      </c>
    </row>
    <row r="8" spans="1:30" s="3" customFormat="1" ht="131.25" customHeight="1">
      <c r="A8" s="20">
        <v>2</v>
      </c>
      <c r="B8" s="22" t="s">
        <v>135</v>
      </c>
      <c r="C8" s="5" t="s">
        <v>104</v>
      </c>
      <c r="D8" s="5" t="s">
        <v>40</v>
      </c>
      <c r="E8" s="5" t="s">
        <v>31</v>
      </c>
      <c r="F8" s="5" t="s">
        <v>27</v>
      </c>
      <c r="G8" s="5" t="s">
        <v>34</v>
      </c>
      <c r="H8" s="5" t="s">
        <v>27</v>
      </c>
      <c r="I8" s="6">
        <v>135436.8</v>
      </c>
      <c r="J8" s="7"/>
      <c r="K8" s="7">
        <f t="shared" si="0"/>
        <v>4560.099999999977</v>
      </c>
      <c r="L8" s="7" t="s">
        <v>107</v>
      </c>
      <c r="M8" s="5" t="s">
        <v>35</v>
      </c>
      <c r="N8" s="5" t="s">
        <v>109</v>
      </c>
      <c r="O8" s="7">
        <f>38254.3+83328.5</f>
        <v>121582.8</v>
      </c>
      <c r="P8" s="5" t="s">
        <v>36</v>
      </c>
      <c r="Q8" s="5" t="s">
        <v>109</v>
      </c>
      <c r="R8" s="7">
        <f>4595.3+4698.6</f>
        <v>9293.900000000001</v>
      </c>
      <c r="S8" s="21">
        <v>2011</v>
      </c>
      <c r="T8" s="21">
        <v>2017</v>
      </c>
      <c r="U8" s="5" t="s">
        <v>41</v>
      </c>
      <c r="V8" s="5" t="s">
        <v>30</v>
      </c>
      <c r="W8" s="8" t="s">
        <v>84</v>
      </c>
      <c r="X8" s="5" t="s">
        <v>82</v>
      </c>
      <c r="Y8" s="5" t="s">
        <v>42</v>
      </c>
      <c r="Z8" s="5" t="s">
        <v>38</v>
      </c>
      <c r="AA8" s="5" t="s">
        <v>99</v>
      </c>
      <c r="AB8" s="5" t="s">
        <v>100</v>
      </c>
      <c r="AC8" s="5" t="s">
        <v>71</v>
      </c>
      <c r="AD8" s="10"/>
    </row>
    <row r="9" spans="1:30" s="3" customFormat="1" ht="123" customHeight="1">
      <c r="A9" s="19">
        <v>3</v>
      </c>
      <c r="B9" s="12" t="s">
        <v>141</v>
      </c>
      <c r="C9" s="5" t="s">
        <v>51</v>
      </c>
      <c r="D9" s="5" t="s">
        <v>52</v>
      </c>
      <c r="E9" s="5" t="s">
        <v>31</v>
      </c>
      <c r="F9" s="5" t="s">
        <v>26</v>
      </c>
      <c r="G9" s="5" t="s">
        <v>112</v>
      </c>
      <c r="H9" s="5" t="s">
        <v>27</v>
      </c>
      <c r="I9" s="6">
        <v>194676.2</v>
      </c>
      <c r="J9" s="7"/>
      <c r="K9" s="7">
        <f t="shared" si="0"/>
        <v>188999</v>
      </c>
      <c r="L9" s="7" t="s">
        <v>107</v>
      </c>
      <c r="M9" s="5" t="s">
        <v>35</v>
      </c>
      <c r="N9" s="5" t="s">
        <v>109</v>
      </c>
      <c r="O9" s="7">
        <v>5040</v>
      </c>
      <c r="P9" s="5" t="s">
        <v>35</v>
      </c>
      <c r="Q9" s="5" t="s">
        <v>109</v>
      </c>
      <c r="R9" s="7">
        <v>637.2</v>
      </c>
      <c r="S9" s="21">
        <v>2014</v>
      </c>
      <c r="T9" s="21">
        <v>2020</v>
      </c>
      <c r="U9" s="5" t="s">
        <v>41</v>
      </c>
      <c r="V9" s="5" t="s">
        <v>30</v>
      </c>
      <c r="W9" s="8" t="s">
        <v>90</v>
      </c>
      <c r="X9" s="5" t="s">
        <v>82</v>
      </c>
      <c r="Y9" s="5" t="s">
        <v>42</v>
      </c>
      <c r="Z9" s="5" t="s">
        <v>38</v>
      </c>
      <c r="AA9" s="5" t="s">
        <v>99</v>
      </c>
      <c r="AB9" s="5" t="s">
        <v>100</v>
      </c>
      <c r="AC9" s="5" t="s">
        <v>77</v>
      </c>
      <c r="AD9" s="10"/>
    </row>
    <row r="10" spans="1:30" s="3" customFormat="1" ht="134.25" customHeight="1">
      <c r="A10" s="20">
        <v>4</v>
      </c>
      <c r="B10" s="12" t="s">
        <v>142</v>
      </c>
      <c r="C10" s="5" t="s">
        <v>53</v>
      </c>
      <c r="D10" s="5" t="s">
        <v>62</v>
      </c>
      <c r="E10" s="5" t="s">
        <v>31</v>
      </c>
      <c r="F10" s="5" t="s">
        <v>26</v>
      </c>
      <c r="G10" s="5" t="s">
        <v>112</v>
      </c>
      <c r="H10" s="5" t="s">
        <v>29</v>
      </c>
      <c r="I10" s="6">
        <v>152963.8</v>
      </c>
      <c r="J10" s="7"/>
      <c r="K10" s="7">
        <f t="shared" si="0"/>
        <v>149346</v>
      </c>
      <c r="L10" s="7" t="s">
        <v>107</v>
      </c>
      <c r="M10" s="5" t="s">
        <v>35</v>
      </c>
      <c r="N10" s="5" t="s">
        <v>109</v>
      </c>
      <c r="O10" s="7">
        <v>3204</v>
      </c>
      <c r="P10" s="5" t="s">
        <v>35</v>
      </c>
      <c r="Q10" s="5" t="s">
        <v>109</v>
      </c>
      <c r="R10" s="5">
        <v>413.8</v>
      </c>
      <c r="S10" s="21">
        <v>2013</v>
      </c>
      <c r="T10" s="21">
        <v>2019</v>
      </c>
      <c r="U10" s="5" t="s">
        <v>41</v>
      </c>
      <c r="V10" s="5" t="s">
        <v>28</v>
      </c>
      <c r="W10" s="8" t="s">
        <v>91</v>
      </c>
      <c r="X10" s="5" t="s">
        <v>82</v>
      </c>
      <c r="Y10" s="5" t="s">
        <v>37</v>
      </c>
      <c r="Z10" s="5" t="s">
        <v>38</v>
      </c>
      <c r="AA10" s="5" t="s">
        <v>99</v>
      </c>
      <c r="AB10" s="5" t="s">
        <v>100</v>
      </c>
      <c r="AC10" s="5" t="s">
        <v>78</v>
      </c>
      <c r="AD10" s="10"/>
    </row>
    <row r="11" spans="1:30" s="16" customFormat="1" ht="129" customHeight="1">
      <c r="A11" s="19">
        <v>5</v>
      </c>
      <c r="B11" s="12" t="s">
        <v>146</v>
      </c>
      <c r="C11" s="9" t="s">
        <v>53</v>
      </c>
      <c r="D11" s="9" t="s">
        <v>65</v>
      </c>
      <c r="E11" s="9" t="s">
        <v>31</v>
      </c>
      <c r="F11" s="9" t="s">
        <v>26</v>
      </c>
      <c r="G11" s="9" t="s">
        <v>112</v>
      </c>
      <c r="H11" s="9" t="s">
        <v>29</v>
      </c>
      <c r="I11" s="13">
        <v>73767.9</v>
      </c>
      <c r="J11" s="11"/>
      <c r="K11" s="11">
        <f t="shared" si="0"/>
        <v>73653.4</v>
      </c>
      <c r="L11" s="11" t="s">
        <v>107</v>
      </c>
      <c r="M11" s="9" t="s">
        <v>35</v>
      </c>
      <c r="N11" s="9" t="s">
        <v>109</v>
      </c>
      <c r="O11" s="11">
        <v>0</v>
      </c>
      <c r="P11" s="11" t="s">
        <v>41</v>
      </c>
      <c r="Q11" s="9" t="s">
        <v>109</v>
      </c>
      <c r="R11" s="11">
        <v>114.5</v>
      </c>
      <c r="S11" s="21">
        <v>2011</v>
      </c>
      <c r="T11" s="21">
        <v>2019</v>
      </c>
      <c r="U11" s="9" t="s">
        <v>41</v>
      </c>
      <c r="V11" s="9" t="s">
        <v>28</v>
      </c>
      <c r="W11" s="14" t="s">
        <v>95</v>
      </c>
      <c r="X11" s="9" t="s">
        <v>82</v>
      </c>
      <c r="Y11" s="9" t="s">
        <v>37</v>
      </c>
      <c r="Z11" s="9" t="s">
        <v>38</v>
      </c>
      <c r="AA11" s="9" t="s">
        <v>99</v>
      </c>
      <c r="AB11" s="9" t="s">
        <v>100</v>
      </c>
      <c r="AC11" s="9" t="s">
        <v>73</v>
      </c>
      <c r="AD11" s="15"/>
    </row>
    <row r="12" spans="1:30" s="3" customFormat="1" ht="126" customHeight="1">
      <c r="A12" s="20">
        <v>6</v>
      </c>
      <c r="B12" s="12" t="s">
        <v>140</v>
      </c>
      <c r="C12" s="5" t="s">
        <v>55</v>
      </c>
      <c r="D12" s="5" t="s">
        <v>61</v>
      </c>
      <c r="E12" s="5" t="s">
        <v>31</v>
      </c>
      <c r="F12" s="5" t="s">
        <v>27</v>
      </c>
      <c r="G12" s="5" t="s">
        <v>34</v>
      </c>
      <c r="H12" s="5" t="s">
        <v>29</v>
      </c>
      <c r="I12" s="6">
        <f>157290.5+63.8</f>
        <v>157354.3</v>
      </c>
      <c r="J12" s="7"/>
      <c r="K12" s="7">
        <f t="shared" si="0"/>
        <v>0</v>
      </c>
      <c r="L12" s="7" t="s">
        <v>107</v>
      </c>
      <c r="M12" s="5" t="s">
        <v>35</v>
      </c>
      <c r="N12" s="5" t="s">
        <v>109</v>
      </c>
      <c r="O12" s="7">
        <v>137200.7</v>
      </c>
      <c r="P12" s="5" t="s">
        <v>35</v>
      </c>
      <c r="Q12" s="5" t="s">
        <v>109</v>
      </c>
      <c r="R12" s="7">
        <f>20089.8+63.8</f>
        <v>20153.6</v>
      </c>
      <c r="S12" s="21">
        <v>2011</v>
      </c>
      <c r="T12" s="21">
        <v>2017</v>
      </c>
      <c r="U12" s="5" t="s">
        <v>41</v>
      </c>
      <c r="V12" s="5" t="s">
        <v>28</v>
      </c>
      <c r="W12" s="8" t="s">
        <v>89</v>
      </c>
      <c r="X12" s="5" t="s">
        <v>82</v>
      </c>
      <c r="Y12" s="5" t="s">
        <v>37</v>
      </c>
      <c r="Z12" s="5" t="s">
        <v>38</v>
      </c>
      <c r="AA12" s="5" t="s">
        <v>99</v>
      </c>
      <c r="AB12" s="5" t="s">
        <v>100</v>
      </c>
      <c r="AC12" s="5" t="s">
        <v>76</v>
      </c>
      <c r="AD12" s="10"/>
    </row>
    <row r="13" spans="1:30" s="3" customFormat="1" ht="114" customHeight="1">
      <c r="A13" s="19">
        <v>7</v>
      </c>
      <c r="B13" s="12" t="s">
        <v>144</v>
      </c>
      <c r="C13" s="5" t="s">
        <v>105</v>
      </c>
      <c r="D13" s="5" t="s">
        <v>64</v>
      </c>
      <c r="E13" s="5" t="s">
        <v>31</v>
      </c>
      <c r="F13" s="5" t="s">
        <v>26</v>
      </c>
      <c r="G13" s="5" t="s">
        <v>112</v>
      </c>
      <c r="H13" s="5" t="s">
        <v>27</v>
      </c>
      <c r="I13" s="6">
        <v>520135.57</v>
      </c>
      <c r="J13" s="7"/>
      <c r="K13" s="7">
        <f t="shared" si="0"/>
        <v>517655.57</v>
      </c>
      <c r="L13" s="7" t="s">
        <v>107</v>
      </c>
      <c r="M13" s="5" t="s">
        <v>35</v>
      </c>
      <c r="N13" s="5" t="s">
        <v>109</v>
      </c>
      <c r="O13" s="7">
        <v>2232</v>
      </c>
      <c r="P13" s="5" t="s">
        <v>35</v>
      </c>
      <c r="Q13" s="5" t="s">
        <v>109</v>
      </c>
      <c r="R13" s="7">
        <v>248</v>
      </c>
      <c r="S13" s="21">
        <v>2017</v>
      </c>
      <c r="T13" s="21">
        <v>2019</v>
      </c>
      <c r="U13" s="5" t="s">
        <v>41</v>
      </c>
      <c r="V13" s="5" t="s">
        <v>30</v>
      </c>
      <c r="W13" s="8" t="s">
        <v>93</v>
      </c>
      <c r="X13" s="5" t="s">
        <v>82</v>
      </c>
      <c r="Y13" s="5" t="s">
        <v>42</v>
      </c>
      <c r="Z13" s="5" t="s">
        <v>38</v>
      </c>
      <c r="AA13" s="5" t="s">
        <v>99</v>
      </c>
      <c r="AB13" s="5" t="s">
        <v>100</v>
      </c>
      <c r="AC13" s="5" t="s">
        <v>80</v>
      </c>
      <c r="AD13" s="10"/>
    </row>
    <row r="14" spans="1:30" s="3" customFormat="1" ht="161.25" customHeight="1">
      <c r="A14" s="20">
        <v>8</v>
      </c>
      <c r="B14" s="12" t="s">
        <v>145</v>
      </c>
      <c r="C14" s="5" t="s">
        <v>56</v>
      </c>
      <c r="D14" s="5" t="s">
        <v>33</v>
      </c>
      <c r="E14" s="5" t="s">
        <v>31</v>
      </c>
      <c r="F14" s="9" t="s">
        <v>26</v>
      </c>
      <c r="G14" s="9" t="s">
        <v>112</v>
      </c>
      <c r="H14" s="9" t="s">
        <v>27</v>
      </c>
      <c r="I14" s="6">
        <v>353768.2</v>
      </c>
      <c r="J14" s="7"/>
      <c r="K14" s="7">
        <f t="shared" si="0"/>
        <v>350473.10000000003</v>
      </c>
      <c r="L14" s="7" t="s">
        <v>107</v>
      </c>
      <c r="M14" s="5" t="s">
        <v>35</v>
      </c>
      <c r="N14" s="5" t="s">
        <v>109</v>
      </c>
      <c r="O14" s="7">
        <v>2902</v>
      </c>
      <c r="P14" s="5" t="s">
        <v>35</v>
      </c>
      <c r="Q14" s="5" t="s">
        <v>109</v>
      </c>
      <c r="R14" s="7">
        <v>393.1</v>
      </c>
      <c r="S14" s="21">
        <v>2011</v>
      </c>
      <c r="T14" s="21">
        <v>2021</v>
      </c>
      <c r="U14" s="5" t="s">
        <v>41</v>
      </c>
      <c r="V14" s="5" t="s">
        <v>30</v>
      </c>
      <c r="W14" s="8" t="s">
        <v>94</v>
      </c>
      <c r="X14" s="5" t="s">
        <v>82</v>
      </c>
      <c r="Y14" s="5" t="s">
        <v>42</v>
      </c>
      <c r="Z14" s="5" t="s">
        <v>38</v>
      </c>
      <c r="AA14" s="5" t="s">
        <v>99</v>
      </c>
      <c r="AB14" s="5" t="s">
        <v>100</v>
      </c>
      <c r="AC14" s="5" t="s">
        <v>70</v>
      </c>
      <c r="AD14" s="10"/>
    </row>
    <row r="15" spans="1:30" s="3" customFormat="1" ht="124.5" customHeight="1">
      <c r="A15" s="19">
        <v>9</v>
      </c>
      <c r="B15" s="22" t="s">
        <v>136</v>
      </c>
      <c r="C15" s="5" t="s">
        <v>43</v>
      </c>
      <c r="D15" s="5" t="s">
        <v>59</v>
      </c>
      <c r="E15" s="5" t="s">
        <v>106</v>
      </c>
      <c r="F15" s="5" t="s">
        <v>27</v>
      </c>
      <c r="G15" s="5" t="s">
        <v>34</v>
      </c>
      <c r="H15" s="5" t="s">
        <v>27</v>
      </c>
      <c r="I15" s="6">
        <f>594652.1+6888</f>
        <v>601540.1</v>
      </c>
      <c r="J15" s="5"/>
      <c r="K15" s="7">
        <f>I15-(O15+R15)</f>
        <v>15365.899999999907</v>
      </c>
      <c r="L15" s="7" t="s">
        <v>107</v>
      </c>
      <c r="M15" s="5" t="s">
        <v>35</v>
      </c>
      <c r="N15" s="5" t="s">
        <v>109</v>
      </c>
      <c r="O15" s="11">
        <f>232682.4+277021</f>
        <v>509703.4</v>
      </c>
      <c r="P15" s="9" t="s">
        <v>36</v>
      </c>
      <c r="Q15" s="5" t="s">
        <v>109</v>
      </c>
      <c r="R15" s="11">
        <f>61056.6+15414.2</f>
        <v>76470.8</v>
      </c>
      <c r="S15" s="21">
        <v>2012</v>
      </c>
      <c r="T15" s="21">
        <v>2017</v>
      </c>
      <c r="U15" s="5" t="s">
        <v>41</v>
      </c>
      <c r="V15" s="5" t="s">
        <v>30</v>
      </c>
      <c r="W15" s="8" t="s">
        <v>85</v>
      </c>
      <c r="X15" s="5" t="s">
        <v>82</v>
      </c>
      <c r="Y15" s="5" t="s">
        <v>42</v>
      </c>
      <c r="Z15" s="5" t="s">
        <v>38</v>
      </c>
      <c r="AA15" s="5" t="s">
        <v>99</v>
      </c>
      <c r="AB15" s="5" t="s">
        <v>100</v>
      </c>
      <c r="AC15" s="5" t="s">
        <v>72</v>
      </c>
      <c r="AD15" s="10"/>
    </row>
    <row r="16" spans="1:30" s="3" customFormat="1" ht="123.75" customHeight="1">
      <c r="A16" s="20">
        <v>10</v>
      </c>
      <c r="B16" s="12" t="s">
        <v>143</v>
      </c>
      <c r="C16" s="5" t="s">
        <v>54</v>
      </c>
      <c r="D16" s="5" t="s">
        <v>63</v>
      </c>
      <c r="E16" s="5" t="s">
        <v>106</v>
      </c>
      <c r="F16" s="5" t="s">
        <v>27</v>
      </c>
      <c r="G16" s="5" t="s">
        <v>34</v>
      </c>
      <c r="H16" s="5" t="s">
        <v>27</v>
      </c>
      <c r="I16" s="6">
        <v>172251.77</v>
      </c>
      <c r="J16" s="7"/>
      <c r="K16" s="7">
        <f>I16-(O16+R16)</f>
        <v>0</v>
      </c>
      <c r="L16" s="7" t="s">
        <v>107</v>
      </c>
      <c r="M16" s="5" t="s">
        <v>35</v>
      </c>
      <c r="N16" s="5" t="s">
        <v>109</v>
      </c>
      <c r="O16" s="7">
        <v>157161.98</v>
      </c>
      <c r="P16" s="5" t="s">
        <v>35</v>
      </c>
      <c r="Q16" s="5" t="s">
        <v>109</v>
      </c>
      <c r="R16" s="7">
        <f>14102.39+487.4+500</f>
        <v>15089.789999999999</v>
      </c>
      <c r="S16" s="21">
        <v>2006</v>
      </c>
      <c r="T16" s="21">
        <v>2017</v>
      </c>
      <c r="U16" s="5" t="s">
        <v>41</v>
      </c>
      <c r="V16" s="5" t="s">
        <v>30</v>
      </c>
      <c r="W16" s="8" t="s">
        <v>92</v>
      </c>
      <c r="X16" s="5" t="s">
        <v>82</v>
      </c>
      <c r="Y16" s="5" t="s">
        <v>37</v>
      </c>
      <c r="Z16" s="5" t="s">
        <v>38</v>
      </c>
      <c r="AA16" s="5" t="s">
        <v>99</v>
      </c>
      <c r="AB16" s="5" t="s">
        <v>100</v>
      </c>
      <c r="AC16" s="5" t="s">
        <v>79</v>
      </c>
      <c r="AD16" s="10"/>
    </row>
    <row r="17" spans="1:30" s="3" customFormat="1" ht="148.5" customHeight="1">
      <c r="A17" s="19">
        <v>11</v>
      </c>
      <c r="B17" s="12" t="s">
        <v>138</v>
      </c>
      <c r="C17" s="5" t="s">
        <v>47</v>
      </c>
      <c r="D17" s="5" t="s">
        <v>48</v>
      </c>
      <c r="E17" s="5" t="s">
        <v>113</v>
      </c>
      <c r="F17" s="5" t="s">
        <v>27</v>
      </c>
      <c r="G17" s="5" t="s">
        <v>34</v>
      </c>
      <c r="H17" s="5" t="s">
        <v>27</v>
      </c>
      <c r="I17" s="6">
        <v>12840.4</v>
      </c>
      <c r="J17" s="7"/>
      <c r="K17" s="7">
        <f>I17-(O17+R17)</f>
        <v>0</v>
      </c>
      <c r="L17" s="7" t="s">
        <v>107</v>
      </c>
      <c r="M17" s="5" t="s">
        <v>35</v>
      </c>
      <c r="N17" s="5" t="s">
        <v>109</v>
      </c>
      <c r="O17" s="7">
        <f>2406.9+8037.3</f>
        <v>10444.2</v>
      </c>
      <c r="P17" s="5" t="s">
        <v>35</v>
      </c>
      <c r="Q17" s="5" t="s">
        <v>109</v>
      </c>
      <c r="R17" s="7">
        <f>386.9+2009.3</f>
        <v>2396.2</v>
      </c>
      <c r="S17" s="21">
        <v>2013</v>
      </c>
      <c r="T17" s="21">
        <v>2017</v>
      </c>
      <c r="U17" s="5" t="s">
        <v>41</v>
      </c>
      <c r="V17" s="5" t="s">
        <v>30</v>
      </c>
      <c r="W17" s="8" t="s">
        <v>87</v>
      </c>
      <c r="X17" s="5" t="s">
        <v>82</v>
      </c>
      <c r="Y17" s="5" t="s">
        <v>42</v>
      </c>
      <c r="Z17" s="5" t="s">
        <v>38</v>
      </c>
      <c r="AA17" s="5" t="s">
        <v>99</v>
      </c>
      <c r="AB17" s="5" t="s">
        <v>100</v>
      </c>
      <c r="AC17" s="5" t="s">
        <v>74</v>
      </c>
      <c r="AD17" s="10"/>
    </row>
    <row r="18" spans="1:30" s="3" customFormat="1" ht="141" customHeight="1">
      <c r="A18" s="20">
        <v>12</v>
      </c>
      <c r="B18" s="12" t="s">
        <v>139</v>
      </c>
      <c r="C18" s="5" t="s">
        <v>49</v>
      </c>
      <c r="D18" s="5" t="s">
        <v>50</v>
      </c>
      <c r="E18" s="5" t="s">
        <v>113</v>
      </c>
      <c r="F18" s="5" t="s">
        <v>27</v>
      </c>
      <c r="G18" s="5" t="s">
        <v>101</v>
      </c>
      <c r="H18" s="5" t="s">
        <v>27</v>
      </c>
      <c r="I18" s="6">
        <v>24479.4</v>
      </c>
      <c r="J18" s="7"/>
      <c r="K18" s="7">
        <f>I18-(O18+R18)</f>
        <v>0</v>
      </c>
      <c r="L18" s="7" t="s">
        <v>107</v>
      </c>
      <c r="M18" s="5" t="s">
        <v>41</v>
      </c>
      <c r="N18" s="5" t="s">
        <v>109</v>
      </c>
      <c r="O18" s="7">
        <f>17223.4+2294.9</f>
        <v>19518.300000000003</v>
      </c>
      <c r="P18" s="5" t="s">
        <v>35</v>
      </c>
      <c r="Q18" s="5" t="s">
        <v>109</v>
      </c>
      <c r="R18" s="7">
        <f>4387.3+573.8</f>
        <v>4961.1</v>
      </c>
      <c r="S18" s="21">
        <v>2014</v>
      </c>
      <c r="T18" s="21">
        <v>2017</v>
      </c>
      <c r="U18" s="5" t="s">
        <v>41</v>
      </c>
      <c r="V18" s="5" t="s">
        <v>30</v>
      </c>
      <c r="W18" s="8" t="s">
        <v>88</v>
      </c>
      <c r="X18" s="5" t="s">
        <v>82</v>
      </c>
      <c r="Y18" s="5" t="s">
        <v>42</v>
      </c>
      <c r="Z18" s="5" t="s">
        <v>38</v>
      </c>
      <c r="AA18" s="5" t="s">
        <v>99</v>
      </c>
      <c r="AB18" s="5" t="s">
        <v>100</v>
      </c>
      <c r="AC18" s="5" t="s">
        <v>75</v>
      </c>
      <c r="AD18" s="10"/>
    </row>
    <row r="19" spans="1:30" s="3" customFormat="1" ht="181.5" customHeight="1">
      <c r="A19" s="19">
        <v>13</v>
      </c>
      <c r="B19" s="12" t="s">
        <v>149</v>
      </c>
      <c r="C19" s="5" t="s">
        <v>57</v>
      </c>
      <c r="D19" s="5" t="s">
        <v>58</v>
      </c>
      <c r="E19" s="5" t="s">
        <v>113</v>
      </c>
      <c r="F19" s="5" t="s">
        <v>26</v>
      </c>
      <c r="G19" s="5" t="s">
        <v>112</v>
      </c>
      <c r="H19" s="5" t="s">
        <v>27</v>
      </c>
      <c r="I19" s="6">
        <v>21038.33</v>
      </c>
      <c r="J19" s="7"/>
      <c r="K19" s="7">
        <f>I19-(O19+R19)</f>
        <v>19894.230000000003</v>
      </c>
      <c r="L19" s="7" t="s">
        <v>107</v>
      </c>
      <c r="M19" s="5" t="s">
        <v>35</v>
      </c>
      <c r="N19" s="5" t="s">
        <v>109</v>
      </c>
      <c r="O19" s="7">
        <v>828</v>
      </c>
      <c r="P19" s="5" t="s">
        <v>35</v>
      </c>
      <c r="Q19" s="5" t="s">
        <v>109</v>
      </c>
      <c r="R19" s="7">
        <v>316.1</v>
      </c>
      <c r="S19" s="21">
        <v>2011</v>
      </c>
      <c r="T19" s="21">
        <v>2019</v>
      </c>
      <c r="U19" s="5" t="s">
        <v>41</v>
      </c>
      <c r="V19" s="5" t="s">
        <v>30</v>
      </c>
      <c r="W19" s="8" t="s">
        <v>97</v>
      </c>
      <c r="X19" s="5" t="s">
        <v>82</v>
      </c>
      <c r="Y19" s="5" t="s">
        <v>42</v>
      </c>
      <c r="Z19" s="5" t="s">
        <v>38</v>
      </c>
      <c r="AA19" s="5" t="s">
        <v>99</v>
      </c>
      <c r="AB19" s="5" t="s">
        <v>100</v>
      </c>
      <c r="AC19" s="5" t="s">
        <v>71</v>
      </c>
      <c r="AD19" s="10"/>
    </row>
    <row r="20" spans="1:30" s="3" customFormat="1" ht="198" customHeight="1">
      <c r="A20" s="20">
        <v>14</v>
      </c>
      <c r="B20" s="12" t="s">
        <v>130</v>
      </c>
      <c r="C20" s="5" t="s">
        <v>131</v>
      </c>
      <c r="D20" s="5" t="s">
        <v>132</v>
      </c>
      <c r="E20" s="5" t="s">
        <v>113</v>
      </c>
      <c r="F20" s="5" t="s">
        <v>26</v>
      </c>
      <c r="G20" s="5" t="s">
        <v>112</v>
      </c>
      <c r="H20" s="5" t="s">
        <v>27</v>
      </c>
      <c r="I20" s="13">
        <v>24118.4</v>
      </c>
      <c r="J20" s="7"/>
      <c r="K20" s="7">
        <f>I20-R20</f>
        <v>23319.4</v>
      </c>
      <c r="L20" s="7" t="s">
        <v>107</v>
      </c>
      <c r="M20" s="5" t="s">
        <v>35</v>
      </c>
      <c r="N20" s="5" t="s">
        <v>109</v>
      </c>
      <c r="O20" s="7">
        <v>0</v>
      </c>
      <c r="P20" s="5" t="s">
        <v>35</v>
      </c>
      <c r="Q20" s="5" t="s">
        <v>109</v>
      </c>
      <c r="R20" s="7">
        <v>799</v>
      </c>
      <c r="S20" s="21">
        <v>2013</v>
      </c>
      <c r="T20" s="21">
        <v>2019</v>
      </c>
      <c r="U20" s="5" t="s">
        <v>41</v>
      </c>
      <c r="V20" s="5" t="s">
        <v>30</v>
      </c>
      <c r="W20" s="14" t="s">
        <v>178</v>
      </c>
      <c r="X20" s="5" t="s">
        <v>82</v>
      </c>
      <c r="Y20" s="9" t="s">
        <v>42</v>
      </c>
      <c r="Z20" s="5" t="s">
        <v>38</v>
      </c>
      <c r="AA20" s="5" t="s">
        <v>99</v>
      </c>
      <c r="AB20" s="5" t="s">
        <v>129</v>
      </c>
      <c r="AC20" s="9" t="s">
        <v>187</v>
      </c>
      <c r="AD20" s="10"/>
    </row>
    <row r="21" spans="1:30" s="3" customFormat="1" ht="108" customHeight="1">
      <c r="A21" s="19">
        <v>15</v>
      </c>
      <c r="B21" s="12" t="s">
        <v>137</v>
      </c>
      <c r="C21" s="5" t="s">
        <v>45</v>
      </c>
      <c r="D21" s="5" t="s">
        <v>60</v>
      </c>
      <c r="E21" s="5" t="s">
        <v>113</v>
      </c>
      <c r="F21" s="5" t="s">
        <v>26</v>
      </c>
      <c r="G21" s="5" t="s">
        <v>46</v>
      </c>
      <c r="H21" s="5" t="s">
        <v>27</v>
      </c>
      <c r="I21" s="6">
        <v>26868.02</v>
      </c>
      <c r="J21" s="7"/>
      <c r="K21" s="7">
        <f>I21-(O21+R21)</f>
        <v>25976.52</v>
      </c>
      <c r="L21" s="7" t="s">
        <v>107</v>
      </c>
      <c r="M21" s="5" t="s">
        <v>35</v>
      </c>
      <c r="N21" s="5" t="s">
        <v>109</v>
      </c>
      <c r="O21" s="7">
        <v>742.4</v>
      </c>
      <c r="P21" s="5" t="s">
        <v>35</v>
      </c>
      <c r="Q21" s="5" t="s">
        <v>109</v>
      </c>
      <c r="R21" s="7">
        <v>149.1</v>
      </c>
      <c r="S21" s="21">
        <v>2012</v>
      </c>
      <c r="T21" s="21">
        <v>2020</v>
      </c>
      <c r="U21" s="5" t="s">
        <v>36</v>
      </c>
      <c r="V21" s="5" t="s">
        <v>28</v>
      </c>
      <c r="W21" s="8" t="s">
        <v>86</v>
      </c>
      <c r="X21" s="5" t="s">
        <v>82</v>
      </c>
      <c r="Y21" s="5" t="s">
        <v>37</v>
      </c>
      <c r="Z21" s="5" t="s">
        <v>38</v>
      </c>
      <c r="AA21" s="5" t="s">
        <v>99</v>
      </c>
      <c r="AB21" s="5" t="s">
        <v>100</v>
      </c>
      <c r="AC21" s="5" t="s">
        <v>73</v>
      </c>
      <c r="AD21" s="10"/>
    </row>
    <row r="22" spans="1:30" s="3" customFormat="1" ht="99" customHeight="1">
      <c r="A22" s="20">
        <v>16</v>
      </c>
      <c r="B22" s="12" t="s">
        <v>147</v>
      </c>
      <c r="C22" s="5" t="s">
        <v>161</v>
      </c>
      <c r="D22" s="5" t="s">
        <v>66</v>
      </c>
      <c r="E22" s="5" t="s">
        <v>113</v>
      </c>
      <c r="F22" s="5" t="s">
        <v>26</v>
      </c>
      <c r="G22" s="5" t="s">
        <v>112</v>
      </c>
      <c r="H22" s="5" t="s">
        <v>27</v>
      </c>
      <c r="I22" s="6">
        <v>32801.62</v>
      </c>
      <c r="J22" s="7"/>
      <c r="K22" s="7">
        <f>I22-(O22+R22)</f>
        <v>30741.72</v>
      </c>
      <c r="L22" s="7" t="s">
        <v>107</v>
      </c>
      <c r="M22" s="5" t="s">
        <v>35</v>
      </c>
      <c r="N22" s="5" t="s">
        <v>109</v>
      </c>
      <c r="O22" s="7">
        <v>1475</v>
      </c>
      <c r="P22" s="5" t="s">
        <v>35</v>
      </c>
      <c r="Q22" s="5" t="s">
        <v>109</v>
      </c>
      <c r="R22" s="7">
        <v>584.9</v>
      </c>
      <c r="S22" s="21">
        <v>2012</v>
      </c>
      <c r="T22" s="21">
        <v>2019</v>
      </c>
      <c r="U22" s="5" t="s">
        <v>41</v>
      </c>
      <c r="V22" s="5" t="s">
        <v>28</v>
      </c>
      <c r="W22" s="8" t="s">
        <v>86</v>
      </c>
      <c r="X22" s="5" t="s">
        <v>82</v>
      </c>
      <c r="Y22" s="5" t="s">
        <v>37</v>
      </c>
      <c r="Z22" s="5" t="s">
        <v>38</v>
      </c>
      <c r="AA22" s="5" t="s">
        <v>99</v>
      </c>
      <c r="AB22" s="5" t="s">
        <v>100</v>
      </c>
      <c r="AC22" s="5" t="s">
        <v>79</v>
      </c>
      <c r="AD22" s="10"/>
    </row>
    <row r="23" spans="1:30" s="3" customFormat="1" ht="128.25" customHeight="1">
      <c r="A23" s="19">
        <v>17</v>
      </c>
      <c r="B23" s="12" t="s">
        <v>148</v>
      </c>
      <c r="C23" s="5" t="s">
        <v>162</v>
      </c>
      <c r="D23" s="5" t="s">
        <v>67</v>
      </c>
      <c r="E23" s="5" t="s">
        <v>113</v>
      </c>
      <c r="F23" s="5" t="s">
        <v>26</v>
      </c>
      <c r="G23" s="5" t="s">
        <v>112</v>
      </c>
      <c r="H23" s="5" t="s">
        <v>27</v>
      </c>
      <c r="I23" s="6">
        <v>109791.1</v>
      </c>
      <c r="J23" s="7"/>
      <c r="K23" s="7">
        <f>I23-(O23+R23)</f>
        <v>106299.5</v>
      </c>
      <c r="L23" s="7" t="s">
        <v>107</v>
      </c>
      <c r="M23" s="5" t="s">
        <v>35</v>
      </c>
      <c r="N23" s="5" t="s">
        <v>109</v>
      </c>
      <c r="O23" s="7">
        <v>3288</v>
      </c>
      <c r="P23" s="5" t="s">
        <v>35</v>
      </c>
      <c r="Q23" s="5" t="s">
        <v>109</v>
      </c>
      <c r="R23" s="7">
        <v>203.6</v>
      </c>
      <c r="S23" s="21">
        <v>2012</v>
      </c>
      <c r="T23" s="21">
        <v>2021</v>
      </c>
      <c r="U23" s="5" t="s">
        <v>41</v>
      </c>
      <c r="V23" s="5" t="s">
        <v>28</v>
      </c>
      <c r="W23" s="8" t="s">
        <v>96</v>
      </c>
      <c r="X23" s="5" t="s">
        <v>82</v>
      </c>
      <c r="Y23" s="5" t="s">
        <v>37</v>
      </c>
      <c r="Z23" s="5" t="s">
        <v>38</v>
      </c>
      <c r="AA23" s="5" t="s">
        <v>99</v>
      </c>
      <c r="AB23" s="5" t="s">
        <v>100</v>
      </c>
      <c r="AC23" s="5" t="s">
        <v>76</v>
      </c>
      <c r="AD23" s="10"/>
    </row>
    <row r="24" spans="1:30" s="3" customFormat="1" ht="128.25" customHeight="1">
      <c r="A24" s="20">
        <v>18</v>
      </c>
      <c r="B24" s="12" t="s">
        <v>159</v>
      </c>
      <c r="C24" s="5" t="s">
        <v>163</v>
      </c>
      <c r="D24" s="5" t="s">
        <v>158</v>
      </c>
      <c r="E24" s="5" t="s">
        <v>113</v>
      </c>
      <c r="F24" s="5" t="s">
        <v>26</v>
      </c>
      <c r="G24" s="5" t="s">
        <v>112</v>
      </c>
      <c r="H24" s="5" t="s">
        <v>27</v>
      </c>
      <c r="I24" s="13"/>
      <c r="J24" s="7"/>
      <c r="K24" s="7"/>
      <c r="L24" s="7" t="s">
        <v>107</v>
      </c>
      <c r="M24" s="5" t="s">
        <v>35</v>
      </c>
      <c r="N24" s="5" t="s">
        <v>109</v>
      </c>
      <c r="O24" s="7">
        <v>0</v>
      </c>
      <c r="P24" s="5" t="s">
        <v>35</v>
      </c>
      <c r="Q24" s="5" t="s">
        <v>109</v>
      </c>
      <c r="R24" s="7">
        <v>0</v>
      </c>
      <c r="S24" s="21">
        <v>2012</v>
      </c>
      <c r="T24" s="21">
        <v>2017</v>
      </c>
      <c r="U24" s="5" t="s">
        <v>41</v>
      </c>
      <c r="V24" s="9" t="s">
        <v>30</v>
      </c>
      <c r="W24" s="14" t="s">
        <v>177</v>
      </c>
      <c r="X24" s="9" t="s">
        <v>82</v>
      </c>
      <c r="Y24" s="9" t="s">
        <v>42</v>
      </c>
      <c r="Z24" s="5" t="s">
        <v>38</v>
      </c>
      <c r="AA24" s="5" t="s">
        <v>99</v>
      </c>
      <c r="AB24" s="5" t="s">
        <v>100</v>
      </c>
      <c r="AC24" s="9" t="s">
        <v>186</v>
      </c>
      <c r="AD24" s="10"/>
    </row>
    <row r="25" spans="1:30" s="3" customFormat="1" ht="128.25" customHeight="1">
      <c r="A25" s="19">
        <v>19</v>
      </c>
      <c r="B25" s="23" t="s">
        <v>160</v>
      </c>
      <c r="C25" s="5" t="s">
        <v>164</v>
      </c>
      <c r="D25" s="5" t="s">
        <v>165</v>
      </c>
      <c r="E25" s="5" t="s">
        <v>113</v>
      </c>
      <c r="F25" s="5" t="s">
        <v>26</v>
      </c>
      <c r="G25" s="5" t="s">
        <v>112</v>
      </c>
      <c r="H25" s="5" t="s">
        <v>27</v>
      </c>
      <c r="I25" s="13"/>
      <c r="J25" s="7"/>
      <c r="K25" s="7"/>
      <c r="L25" s="7" t="s">
        <v>107</v>
      </c>
      <c r="M25" s="5" t="s">
        <v>35</v>
      </c>
      <c r="N25" s="5" t="s">
        <v>109</v>
      </c>
      <c r="O25" s="7">
        <v>0</v>
      </c>
      <c r="P25" s="5" t="s">
        <v>35</v>
      </c>
      <c r="Q25" s="5" t="s">
        <v>109</v>
      </c>
      <c r="R25" s="7">
        <v>0</v>
      </c>
      <c r="S25" s="21">
        <v>2014</v>
      </c>
      <c r="T25" s="21">
        <v>2017</v>
      </c>
      <c r="U25" s="5" t="s">
        <v>41</v>
      </c>
      <c r="V25" s="9" t="s">
        <v>30</v>
      </c>
      <c r="W25" s="14" t="s">
        <v>176</v>
      </c>
      <c r="X25" s="5" t="s">
        <v>82</v>
      </c>
      <c r="Y25" s="9"/>
      <c r="Z25" s="5" t="s">
        <v>38</v>
      </c>
      <c r="AA25" s="5" t="s">
        <v>99</v>
      </c>
      <c r="AB25" s="5" t="s">
        <v>100</v>
      </c>
      <c r="AC25" s="9" t="s">
        <v>185</v>
      </c>
      <c r="AD25" s="10"/>
    </row>
    <row r="26" spans="1:30" s="3" customFormat="1" ht="129.75" customHeight="1">
      <c r="A26" s="20">
        <v>20</v>
      </c>
      <c r="B26" s="12" t="s">
        <v>150</v>
      </c>
      <c r="C26" s="5" t="s">
        <v>69</v>
      </c>
      <c r="D26" s="5" t="s">
        <v>68</v>
      </c>
      <c r="E26" s="5" t="s">
        <v>114</v>
      </c>
      <c r="F26" s="5" t="s">
        <v>26</v>
      </c>
      <c r="G26" s="5" t="s">
        <v>112</v>
      </c>
      <c r="H26" s="5" t="s">
        <v>27</v>
      </c>
      <c r="I26" s="6">
        <f>62468.4+4901.36</f>
        <v>67369.76</v>
      </c>
      <c r="J26" s="5"/>
      <c r="K26" s="7">
        <f>I26-(O26+R26)</f>
        <v>4901.359999999993</v>
      </c>
      <c r="L26" s="7" t="s">
        <v>107</v>
      </c>
      <c r="M26" s="5" t="s">
        <v>35</v>
      </c>
      <c r="N26" s="5" t="s">
        <v>109</v>
      </c>
      <c r="O26" s="7">
        <f>49420.8+9869.7</f>
        <v>59290.5</v>
      </c>
      <c r="P26" s="5" t="s">
        <v>35</v>
      </c>
      <c r="Q26" s="5" t="s">
        <v>109</v>
      </c>
      <c r="R26" s="7">
        <f>2545+56.4+57+519.5</f>
        <v>3177.9</v>
      </c>
      <c r="S26" s="21">
        <v>2013</v>
      </c>
      <c r="T26" s="21">
        <v>2017</v>
      </c>
      <c r="U26" s="5" t="s">
        <v>41</v>
      </c>
      <c r="V26" s="5" t="s">
        <v>30</v>
      </c>
      <c r="W26" s="8" t="s">
        <v>98</v>
      </c>
      <c r="X26" s="5" t="s">
        <v>82</v>
      </c>
      <c r="Y26" s="5"/>
      <c r="Z26" s="5" t="s">
        <v>38</v>
      </c>
      <c r="AA26" s="5" t="s">
        <v>99</v>
      </c>
      <c r="AB26" s="5" t="s">
        <v>100</v>
      </c>
      <c r="AC26" s="5" t="s">
        <v>81</v>
      </c>
      <c r="AD26" s="10"/>
    </row>
    <row r="27" spans="1:30" s="3" customFormat="1" ht="129.75" customHeight="1">
      <c r="A27" s="19">
        <v>21</v>
      </c>
      <c r="B27" s="12" t="s">
        <v>126</v>
      </c>
      <c r="C27" s="5" t="s">
        <v>127</v>
      </c>
      <c r="D27" s="5" t="s">
        <v>128</v>
      </c>
      <c r="E27" s="5" t="s">
        <v>114</v>
      </c>
      <c r="F27" s="5" t="s">
        <v>26</v>
      </c>
      <c r="G27" s="5" t="s">
        <v>112</v>
      </c>
      <c r="H27" s="5" t="s">
        <v>27</v>
      </c>
      <c r="I27" s="13">
        <v>68117.44</v>
      </c>
      <c r="J27" s="5"/>
      <c r="K27" s="7">
        <f>I27-R27</f>
        <v>67152.54000000001</v>
      </c>
      <c r="L27" s="7" t="s">
        <v>107</v>
      </c>
      <c r="M27" s="5" t="s">
        <v>35</v>
      </c>
      <c r="N27" s="5" t="s">
        <v>109</v>
      </c>
      <c r="O27" s="7">
        <v>0</v>
      </c>
      <c r="P27" s="5" t="s">
        <v>35</v>
      </c>
      <c r="Q27" s="5" t="s">
        <v>109</v>
      </c>
      <c r="R27" s="7">
        <v>964.9</v>
      </c>
      <c r="S27" s="21">
        <v>2018</v>
      </c>
      <c r="T27" s="21">
        <v>2019</v>
      </c>
      <c r="U27" s="5" t="s">
        <v>41</v>
      </c>
      <c r="V27" s="9" t="s">
        <v>28</v>
      </c>
      <c r="W27" s="14" t="s">
        <v>175</v>
      </c>
      <c r="X27" s="5" t="s">
        <v>82</v>
      </c>
      <c r="Y27" s="9" t="s">
        <v>37</v>
      </c>
      <c r="Z27" s="5" t="s">
        <v>38</v>
      </c>
      <c r="AA27" s="5" t="s">
        <v>99</v>
      </c>
      <c r="AB27" s="5" t="s">
        <v>129</v>
      </c>
      <c r="AC27" s="9" t="s">
        <v>184</v>
      </c>
      <c r="AD27" s="10"/>
    </row>
    <row r="28" spans="1:30" s="3" customFormat="1" ht="129.75" customHeight="1">
      <c r="A28" s="20">
        <v>22</v>
      </c>
      <c r="B28" s="12" t="s">
        <v>151</v>
      </c>
      <c r="C28" s="5" t="s">
        <v>119</v>
      </c>
      <c r="D28" s="5" t="s">
        <v>125</v>
      </c>
      <c r="E28" s="5" t="s">
        <v>113</v>
      </c>
      <c r="F28" s="5" t="s">
        <v>26</v>
      </c>
      <c r="G28" s="5" t="s">
        <v>112</v>
      </c>
      <c r="H28" s="5" t="s">
        <v>27</v>
      </c>
      <c r="I28" s="13" t="s">
        <v>168</v>
      </c>
      <c r="J28" s="5"/>
      <c r="K28" s="7">
        <v>123516.9</v>
      </c>
      <c r="L28" s="7" t="s">
        <v>107</v>
      </c>
      <c r="M28" s="5" t="s">
        <v>35</v>
      </c>
      <c r="N28" s="5" t="s">
        <v>109</v>
      </c>
      <c r="O28" s="7">
        <v>117341.1</v>
      </c>
      <c r="P28" s="5" t="s">
        <v>35</v>
      </c>
      <c r="Q28" s="5" t="s">
        <v>109</v>
      </c>
      <c r="R28" s="7">
        <v>6175.8</v>
      </c>
      <c r="S28" s="21">
        <v>2019</v>
      </c>
      <c r="T28" s="21">
        <v>2020</v>
      </c>
      <c r="U28" s="5" t="s">
        <v>41</v>
      </c>
      <c r="V28" s="9" t="s">
        <v>28</v>
      </c>
      <c r="W28" s="14" t="s">
        <v>174</v>
      </c>
      <c r="X28" s="5" t="s">
        <v>82</v>
      </c>
      <c r="Y28" s="9" t="s">
        <v>37</v>
      </c>
      <c r="Z28" s="5" t="s">
        <v>38</v>
      </c>
      <c r="AA28" s="5" t="s">
        <v>99</v>
      </c>
      <c r="AB28" s="5" t="s">
        <v>100</v>
      </c>
      <c r="AC28" s="9" t="s">
        <v>183</v>
      </c>
      <c r="AD28" s="10"/>
    </row>
    <row r="29" spans="1:30" s="3" customFormat="1" ht="135.75" customHeight="1">
      <c r="A29" s="19">
        <v>23</v>
      </c>
      <c r="B29" s="12" t="s">
        <v>152</v>
      </c>
      <c r="C29" s="5" t="s">
        <v>124</v>
      </c>
      <c r="D29" s="5" t="s">
        <v>120</v>
      </c>
      <c r="E29" s="17" t="s">
        <v>133</v>
      </c>
      <c r="F29" s="5" t="s">
        <v>27</v>
      </c>
      <c r="G29" s="5" t="s">
        <v>112</v>
      </c>
      <c r="H29" s="5" t="s">
        <v>27</v>
      </c>
      <c r="I29" s="13">
        <f>139.1+3356</f>
        <v>3495.1</v>
      </c>
      <c r="J29" s="7"/>
      <c r="K29" s="7">
        <f>I29-(O29+R29)</f>
        <v>0</v>
      </c>
      <c r="L29" s="7" t="s">
        <v>107</v>
      </c>
      <c r="M29" s="5" t="s">
        <v>35</v>
      </c>
      <c r="N29" s="5" t="s">
        <v>109</v>
      </c>
      <c r="O29" s="7">
        <v>2349.2</v>
      </c>
      <c r="P29" s="5" t="s">
        <v>35</v>
      </c>
      <c r="Q29" s="5" t="s">
        <v>109</v>
      </c>
      <c r="R29" s="7">
        <f>139.1+1006.8</f>
        <v>1145.8999999999999</v>
      </c>
      <c r="S29" s="21">
        <v>2017</v>
      </c>
      <c r="T29" s="21">
        <v>2017</v>
      </c>
      <c r="U29" s="5" t="s">
        <v>41</v>
      </c>
      <c r="V29" s="9" t="s">
        <v>28</v>
      </c>
      <c r="W29" s="14" t="s">
        <v>170</v>
      </c>
      <c r="X29" s="5" t="s">
        <v>82</v>
      </c>
      <c r="Y29" s="9" t="s">
        <v>171</v>
      </c>
      <c r="Z29" s="5" t="s">
        <v>38</v>
      </c>
      <c r="AA29" s="5" t="s">
        <v>99</v>
      </c>
      <c r="AB29" s="5" t="s">
        <v>100</v>
      </c>
      <c r="AC29" s="9" t="s">
        <v>182</v>
      </c>
      <c r="AD29" s="10"/>
    </row>
    <row r="30" spans="1:30" s="3" customFormat="1" ht="129.75" customHeight="1">
      <c r="A30" s="20">
        <v>24</v>
      </c>
      <c r="B30" s="12" t="s">
        <v>153</v>
      </c>
      <c r="C30" s="5" t="s">
        <v>123</v>
      </c>
      <c r="D30" s="5" t="s">
        <v>121</v>
      </c>
      <c r="E30" s="17" t="s">
        <v>133</v>
      </c>
      <c r="F30" s="5" t="s">
        <v>26</v>
      </c>
      <c r="G30" s="5" t="s">
        <v>112</v>
      </c>
      <c r="H30" s="5" t="s">
        <v>27</v>
      </c>
      <c r="I30" s="13" t="s">
        <v>167</v>
      </c>
      <c r="J30" s="5"/>
      <c r="K30" s="7">
        <v>5300.3</v>
      </c>
      <c r="L30" s="7" t="s">
        <v>107</v>
      </c>
      <c r="M30" s="5" t="s">
        <v>35</v>
      </c>
      <c r="N30" s="5" t="s">
        <v>109</v>
      </c>
      <c r="O30" s="7">
        <v>3710.2</v>
      </c>
      <c r="P30" s="5" t="s">
        <v>35</v>
      </c>
      <c r="Q30" s="5" t="s">
        <v>109</v>
      </c>
      <c r="R30" s="7">
        <v>1590.1</v>
      </c>
      <c r="S30" s="21">
        <v>2017</v>
      </c>
      <c r="T30" s="21">
        <v>2018</v>
      </c>
      <c r="U30" s="5" t="s">
        <v>41</v>
      </c>
      <c r="V30" s="9" t="s">
        <v>28</v>
      </c>
      <c r="W30" s="14" t="s">
        <v>172</v>
      </c>
      <c r="X30" s="5" t="s">
        <v>82</v>
      </c>
      <c r="Y30" s="9" t="s">
        <v>171</v>
      </c>
      <c r="Z30" s="5" t="s">
        <v>38</v>
      </c>
      <c r="AA30" s="5" t="s">
        <v>99</v>
      </c>
      <c r="AB30" s="5" t="s">
        <v>100</v>
      </c>
      <c r="AC30" s="9" t="s">
        <v>181</v>
      </c>
      <c r="AD30" s="10"/>
    </row>
    <row r="31" spans="1:30" s="3" customFormat="1" ht="129.75" customHeight="1">
      <c r="A31" s="19">
        <v>25</v>
      </c>
      <c r="B31" s="23" t="s">
        <v>154</v>
      </c>
      <c r="C31" s="5" t="s">
        <v>124</v>
      </c>
      <c r="D31" s="5" t="s">
        <v>122</v>
      </c>
      <c r="E31" s="17" t="s">
        <v>133</v>
      </c>
      <c r="F31" s="5" t="s">
        <v>27</v>
      </c>
      <c r="G31" s="5" t="s">
        <v>112</v>
      </c>
      <c r="H31" s="5" t="s">
        <v>27</v>
      </c>
      <c r="I31" s="6">
        <v>2925.3</v>
      </c>
      <c r="J31" s="5"/>
      <c r="K31" s="7">
        <f>I31-(O31+R31)</f>
        <v>0</v>
      </c>
      <c r="L31" s="7" t="s">
        <v>107</v>
      </c>
      <c r="M31" s="5" t="s">
        <v>35</v>
      </c>
      <c r="N31" s="5" t="s">
        <v>109</v>
      </c>
      <c r="O31" s="7">
        <v>2047.7</v>
      </c>
      <c r="P31" s="5" t="s">
        <v>35</v>
      </c>
      <c r="Q31" s="5" t="s">
        <v>109</v>
      </c>
      <c r="R31" s="7">
        <v>877.6</v>
      </c>
      <c r="S31" s="21">
        <v>2017</v>
      </c>
      <c r="T31" s="21">
        <v>2017</v>
      </c>
      <c r="U31" s="5" t="s">
        <v>41</v>
      </c>
      <c r="V31" s="9" t="s">
        <v>28</v>
      </c>
      <c r="W31" s="14" t="s">
        <v>173</v>
      </c>
      <c r="X31" s="5" t="s">
        <v>82</v>
      </c>
      <c r="Y31" s="9" t="s">
        <v>171</v>
      </c>
      <c r="Z31" s="5" t="s">
        <v>38</v>
      </c>
      <c r="AA31" s="5" t="s">
        <v>99</v>
      </c>
      <c r="AB31" s="5" t="s">
        <v>100</v>
      </c>
      <c r="AC31" s="9" t="s">
        <v>180</v>
      </c>
      <c r="AD31" s="10"/>
    </row>
    <row r="32" spans="1:30" s="3" customFormat="1" ht="129.75" customHeight="1">
      <c r="A32" s="20">
        <v>26</v>
      </c>
      <c r="B32" s="23" t="s">
        <v>155</v>
      </c>
      <c r="C32" s="5" t="s">
        <v>157</v>
      </c>
      <c r="D32" s="5" t="s">
        <v>125</v>
      </c>
      <c r="E32" s="5" t="s">
        <v>156</v>
      </c>
      <c r="F32" s="5" t="s">
        <v>27</v>
      </c>
      <c r="G32" s="5" t="s">
        <v>112</v>
      </c>
      <c r="H32" s="5" t="s">
        <v>27</v>
      </c>
      <c r="I32" s="13" t="s">
        <v>166</v>
      </c>
      <c r="J32" s="5"/>
      <c r="K32" s="24"/>
      <c r="L32" s="7" t="s">
        <v>107</v>
      </c>
      <c r="M32" s="5" t="s">
        <v>35</v>
      </c>
      <c r="N32" s="5" t="s">
        <v>109</v>
      </c>
      <c r="O32" s="24"/>
      <c r="P32" s="5" t="s">
        <v>35</v>
      </c>
      <c r="Q32" s="5" t="s">
        <v>109</v>
      </c>
      <c r="R32" s="24"/>
      <c r="S32" s="21">
        <v>2012</v>
      </c>
      <c r="T32" s="21">
        <v>2018</v>
      </c>
      <c r="U32" s="5" t="s">
        <v>41</v>
      </c>
      <c r="V32" s="9" t="s">
        <v>30</v>
      </c>
      <c r="W32" s="14" t="s">
        <v>169</v>
      </c>
      <c r="X32" s="5" t="s">
        <v>82</v>
      </c>
      <c r="Y32" s="9"/>
      <c r="Z32" s="5" t="s">
        <v>38</v>
      </c>
      <c r="AA32" s="5" t="s">
        <v>99</v>
      </c>
      <c r="AB32" s="5" t="s">
        <v>100</v>
      </c>
      <c r="AC32" s="9" t="s">
        <v>179</v>
      </c>
      <c r="AD32" s="10"/>
    </row>
  </sheetData>
  <sheetProtection formatCells="0" formatColumns="0" formatRows="0" insertColumns="0" insertRows="0" insertHyperlinks="0" deleteColumns="0" deleteRows="0" sort="0" autoFilter="0" pivotTables="0"/>
  <autoFilter ref="A6:AD33"/>
  <mergeCells count="27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M5:O5"/>
    <mergeCell ref="P5:R5"/>
    <mergeCell ref="Y5:Y6"/>
    <mergeCell ref="H4:H6"/>
    <mergeCell ref="I4:L4"/>
    <mergeCell ref="M4:R4"/>
    <mergeCell ref="L5:L6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</mergeCells>
  <dataValidations count="2">
    <dataValidation showInputMessage="1" showErrorMessage="1" promptTitle="Language" prompt="Русский" errorTitle="Input error" error="Value is not in list." sqref="Y7 W14 AA7:AC7 B7:D7 C8 X7:X9 X10:Y12 X16:Y16 Y21:Y25 X13:X15 Q7:Q32 N7:N32 AA8:AB32 L7:L32 X17:X32">
      <formula1>" "</formula1>
    </dataValidation>
    <dataValidation type="decimal" allowBlank="1" showInputMessage="1" showErrorMessage="1" promptTitle="Число" prompt="Введите корректное число" errorTitle="Ошибка ввода" error="Значение не является числом" sqref="I7:K7 R7:T7 R8 K8:K32">
      <formula1>-999999999999999</formula1>
      <formula2>999999999999999</formula2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8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Винокурова М.В.</cp:lastModifiedBy>
  <cp:lastPrinted>2017-06-06T06:19:24Z</cp:lastPrinted>
  <dcterms:created xsi:type="dcterms:W3CDTF">2015-07-23T15:59:59Z</dcterms:created>
  <dcterms:modified xsi:type="dcterms:W3CDTF">2017-06-06T06:33:34Z</dcterms:modified>
  <cp:category/>
  <cp:version/>
  <cp:contentType/>
  <cp:contentStatus/>
</cp:coreProperties>
</file>