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360" windowWidth="9660" windowHeight="5130"/>
  </bookViews>
  <sheets>
    <sheet name="Объекты" sheetId="1" r:id="rId1"/>
  </sheets>
  <definedNames>
    <definedName name="_xlnm._FilterDatabase" localSheetId="0" hidden="1">Объекты!$A$6:$AD$7</definedName>
  </definedNames>
  <calcPr calcId="144525"/>
</workbook>
</file>

<file path=xl/calcChain.xml><?xml version="1.0" encoding="utf-8"?>
<calcChain xmlns="http://schemas.openxmlformats.org/spreadsheetml/2006/main">
  <c r="R13" i="1" l="1"/>
  <c r="O13" i="1"/>
  <c r="R12" i="1" l="1"/>
  <c r="O12" i="1"/>
  <c r="R11" i="1"/>
  <c r="O11" i="1"/>
  <c r="R10" i="1"/>
  <c r="O10" i="1"/>
  <c r="R8" i="1" l="1"/>
  <c r="O8" i="1"/>
  <c r="I12" i="1" l="1"/>
  <c r="R7" i="1" l="1"/>
  <c r="O7" i="1" l="1"/>
  <c r="K7" i="1" s="1"/>
  <c r="R9" i="1"/>
  <c r="O9" i="1"/>
  <c r="K9" i="1" s="1"/>
  <c r="K13" i="1" l="1"/>
  <c r="K10" i="1"/>
  <c r="K12" i="1" l="1"/>
  <c r="K11" i="1" l="1"/>
  <c r="K8" i="1"/>
</calcChain>
</file>

<file path=xl/sharedStrings.xml><?xml version="1.0" encoding="utf-8"?>
<sst xmlns="http://schemas.openxmlformats.org/spreadsheetml/2006/main" count="204" uniqueCount="98">
  <si>
    <t>Название</t>
  </si>
  <si>
    <t>Описание проекта</t>
  </si>
  <si>
    <t>Фактическое расположение</t>
  </si>
  <si>
    <t>Отрасль *</t>
  </si>
  <si>
    <t>Этап *</t>
  </si>
  <si>
    <t>Стадия проекта *</t>
  </si>
  <si>
    <t>Вид работ *</t>
  </si>
  <si>
    <t>Государственная поддержка</t>
  </si>
  <si>
    <t>Срок реализации проекта</t>
  </si>
  <si>
    <t>Обеспеченность проекта</t>
  </si>
  <si>
    <t>Муниципальное образование *</t>
  </si>
  <si>
    <t>Инициатор</t>
  </si>
  <si>
    <t>Ответственный за реализацию инвестиционного проекта</t>
  </si>
  <si>
    <t>Координаты</t>
  </si>
  <si>
    <t>Поддержка округа</t>
  </si>
  <si>
    <t>Поддержка муниципалитета</t>
  </si>
  <si>
    <t>Год начала</t>
  </si>
  <si>
    <t>Год окончания</t>
  </si>
  <si>
    <t>Наличие инвестиционной площадки</t>
  </si>
  <si>
    <t>Обеспеченность сырьевой базой</t>
  </si>
  <si>
    <t>Поддержка округа *</t>
  </si>
  <si>
    <t>Форма поддержки</t>
  </si>
  <si>
    <t>Наличие инвестиционной площадки *</t>
  </si>
  <si>
    <t>Тип площадки *</t>
  </si>
  <si>
    <t>Описание площадки</t>
  </si>
  <si>
    <t>Строительство</t>
  </si>
  <si>
    <t>Браунфилд</t>
  </si>
  <si>
    <t>Образование</t>
  </si>
  <si>
    <t>Обеспеченность инженерными сетями</t>
  </si>
  <si>
    <t xml:space="preserve"> На стадии реализации</t>
  </si>
  <si>
    <t xml:space="preserve">
ДА</t>
  </si>
  <si>
    <t xml:space="preserve">
 ДА</t>
  </si>
  <si>
    <t>Обеспенен инженерными сетями на 100%</t>
  </si>
  <si>
    <t>Березовский район</t>
  </si>
  <si>
    <t>ДА</t>
  </si>
  <si>
    <t>Инженерными сетями не обеспечен</t>
  </si>
  <si>
    <t>не предусмотрено в рамках проекта</t>
  </si>
  <si>
    <t xml:space="preserve">Администрация Березовского района </t>
  </si>
  <si>
    <t>Инвестиционная емкость проекта</t>
  </si>
  <si>
    <t>Потребность в финансировании</t>
  </si>
  <si>
    <t>Окружной бюджет, муниципальный бюджет</t>
  </si>
  <si>
    <t>Поддержка муниципа-литета *</t>
  </si>
  <si>
    <t>финан-сирование</t>
  </si>
  <si>
    <t>Источник финан-сирования</t>
  </si>
  <si>
    <t>Собствен ные средства на реализацию проекта</t>
  </si>
  <si>
    <t>Коммуналь ное хозяйство</t>
  </si>
  <si>
    <t>Объем оказанной поддержки, тыс.руб.</t>
  </si>
  <si>
    <t>Объем оказанной государственной поддержки, тыс.руб.</t>
  </si>
  <si>
    <t>Финансирование по проекту, тыс.руб.</t>
  </si>
  <si>
    <t>Управление капитального строительства и ремонта Березовского района, тел. (34674) 2-33-91;   2-20-51</t>
  </si>
  <si>
    <t>Образовательно-культурный комплекс в д. Хулимсунт, Березовского района</t>
  </si>
  <si>
    <t xml:space="preserve">Вместимость-140/75 мест </t>
  </si>
  <si>
    <t>п.Хулимсунт, 4 мкр.,45.</t>
  </si>
  <si>
    <t>Образование/культура</t>
  </si>
  <si>
    <t>Площадь - 1,8823 Га. На территории участка зеленые насаждения отсутствуют, строений и сооружений подлежащих сносу нет. Участок заболочен.</t>
  </si>
  <si>
    <t>62.862061;
61.64791</t>
  </si>
  <si>
    <t>Гринфилд</t>
  </si>
  <si>
    <t xml:space="preserve">Детский сад, пгт.Игрим, Березовского района </t>
  </si>
  <si>
    <t xml:space="preserve">Вместимость - 200 мест </t>
  </si>
  <si>
    <t>п.Игрим, ул.Ленина,9</t>
  </si>
  <si>
    <t>Проектирование</t>
  </si>
  <si>
    <t>Площадь - 0,7098 Га. На территории участка имеются незаконные хозпостройки подлежащие сносу. Зеленые насаждения отсутствуют.</t>
  </si>
  <si>
    <t>МКУ "Управление капитального строительства и ремонта  Березовского района", тел. (34674) 2-33-91;   2-20-52</t>
  </si>
  <si>
    <t>63.19151;
64.415386</t>
  </si>
  <si>
    <t xml:space="preserve">Средняя общеобразовательная школа в п. Приполярный, Березовского района </t>
  </si>
  <si>
    <t>Вместимость - 160 учащихся/2342 кв.м.</t>
  </si>
  <si>
    <t>п.Приполярный, 1 мкр.,3 "а"</t>
  </si>
  <si>
    <t>Площадь - 1,949 Га. На территории участка расположен лесной массив, подлежащий вырубке.</t>
  </si>
  <si>
    <t>63.20644;
59.740886</t>
  </si>
  <si>
    <t>Реконструкция и расширение канализационных очистных сооружений до 2000 м3/сут. в пгт. Березово (ПИР)</t>
  </si>
  <si>
    <t>2000 м3/сут.</t>
  </si>
  <si>
    <t xml:space="preserve">пгт.Березово, </t>
  </si>
  <si>
    <t>Реконструкция</t>
  </si>
  <si>
    <t>Да</t>
  </si>
  <si>
    <t>Площадь - 0,7033 Га. Участок расположен в юго-западной части поселка.</t>
  </si>
  <si>
    <t>63.935455, 65.022405</t>
  </si>
  <si>
    <t>Реконструкция котельной на 6 МВт пгт. Березово, ул. Аэропорт, 6а (ПИР)</t>
  </si>
  <si>
    <t>6 МВт</t>
  </si>
  <si>
    <t>пгт.Березово, ул.Аэропорт, 6а</t>
  </si>
  <si>
    <t xml:space="preserve">Площадь - 0,1821 Га.  На территории участка расположено существующие здание котельной 1975 года постройки.. </t>
  </si>
  <si>
    <t>63.928656, 65.044665</t>
  </si>
  <si>
    <t>18 МВт</t>
  </si>
  <si>
    <t>пгт.Игрим, ул.Кооперативная</t>
  </si>
  <si>
    <t>Территория производственной бызы по ул.Кооперативная в пгт.Игрим. Участок расположен в северной  части поселка.</t>
  </si>
  <si>
    <t>63.199824, 64.426492</t>
  </si>
  <si>
    <t>Средняя школа, пгт. Березово</t>
  </si>
  <si>
    <t>700 мест</t>
  </si>
  <si>
    <t>пгт. Березово</t>
  </si>
  <si>
    <t>Нет</t>
  </si>
  <si>
    <t>Площадь - 2,84 Га.  Участок расположен в юго-западной части населенного пункта.</t>
  </si>
  <si>
    <t>63,930544  65,025075</t>
  </si>
  <si>
    <t>Автодорога по ул. Чкалова в пгт. Березово (участок от ул. Ленина до ул. Северная) (по переданным полномочиям гп. Березово)</t>
  </si>
  <si>
    <t>0,85 км</t>
  </si>
  <si>
    <t>Транспорт</t>
  </si>
  <si>
    <t>Площадь - 4,15 Га.  Участок расположен в центральной части населенного пункта.</t>
  </si>
  <si>
    <t>63,938920 65,050718</t>
  </si>
  <si>
    <t>Строительство блочно-модульной котельной тепловой мощностью 18 МВт с заменой участка тепловой сети в пгт. Игрим</t>
  </si>
  <si>
    <t>Инвестиционные проекты, реализуемые за счет бюджетных ассигнований на территории Березовского района на 10.12.2022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</si>
</sst>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_-* #,##0.0\ _₽_-;\-* #,##0.0\ _₽_-;_-* &quot;-&quot;?\ _₽_-;_-@_-"/>
  </numFmts>
  <fonts count="10" x14ac:knownFonts="1">
    <font>
      <sz val="8"/>
      <color indexed="8"/>
      <name val="Arial"/>
    </font>
    <font>
      <sz val="8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 applyFill="0" applyProtection="0"/>
    <xf numFmtId="0" fontId="5" fillId="2" borderId="0" applyNumberFormat="0" applyBorder="0" applyAlignment="0" applyProtection="0"/>
  </cellStyleXfs>
  <cellXfs count="57">
    <xf numFmtId="0" fontId="0" fillId="0" borderId="0" xfId="0" applyFill="1" applyProtection="1"/>
    <xf numFmtId="0" fontId="1" fillId="3" borderId="0" xfId="0" applyFont="1" applyFill="1" applyProtection="1"/>
    <xf numFmtId="0" fontId="1" fillId="3" borderId="0" xfId="0" applyFont="1" applyFill="1" applyBorder="1" applyProtection="1"/>
    <xf numFmtId="0" fontId="1" fillId="3" borderId="0" xfId="0" applyFont="1" applyFill="1" applyBorder="1" applyAlignment="1" applyProtection="1">
      <alignment horizontal="left" vertical="center" wrapText="1"/>
    </xf>
    <xf numFmtId="0" fontId="2" fillId="3" borderId="0" xfId="0" applyFont="1" applyFill="1" applyProtection="1"/>
    <xf numFmtId="0" fontId="2" fillId="0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2" xfId="0" applyFont="1" applyFill="1" applyBorder="1" applyAlignment="1" applyProtection="1">
      <alignment horizontal="left" vertical="center" wrapText="1"/>
    </xf>
    <xf numFmtId="0" fontId="4" fillId="3" borderId="0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</xf>
    <xf numFmtId="4" fontId="2" fillId="0" borderId="9" xfId="0" applyNumberFormat="1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4" fontId="2" fillId="0" borderId="9" xfId="0" applyNumberFormat="1" applyFont="1" applyFill="1" applyBorder="1" applyAlignment="1" applyProtection="1">
      <alignment horizontal="left" vertical="top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7" fillId="3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4" fontId="6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4" fontId="8" fillId="0" borderId="0" xfId="0" applyNumberFormat="1" applyFont="1" applyFill="1" applyBorder="1" applyAlignment="1" applyProtection="1">
      <alignment horizontal="left" vertical="center" wrapText="1"/>
    </xf>
    <xf numFmtId="0" fontId="2" fillId="0" borderId="8" xfId="1" applyFont="1" applyFill="1" applyBorder="1" applyAlignment="1" applyProtection="1">
      <alignment horizontal="left" vertical="center" wrapText="1"/>
    </xf>
    <xf numFmtId="0" fontId="2" fillId="0" borderId="8" xfId="0" applyFont="1" applyFill="1" applyBorder="1" applyAlignment="1" applyProtection="1">
      <alignment horizontal="left" vertical="center" wrapText="1"/>
    </xf>
    <xf numFmtId="0" fontId="2" fillId="0" borderId="8" xfId="0" applyFont="1" applyFill="1" applyBorder="1" applyAlignment="1" applyProtection="1">
      <alignment vertical="top" wrapText="1"/>
    </xf>
    <xf numFmtId="0" fontId="2" fillId="0" borderId="10" xfId="0" applyFont="1" applyFill="1" applyBorder="1" applyAlignment="1" applyProtection="1">
      <alignment vertical="top" wrapText="1"/>
    </xf>
    <xf numFmtId="0" fontId="4" fillId="3" borderId="9" xfId="0" applyFont="1" applyFill="1" applyBorder="1" applyAlignment="1" applyProtection="1">
      <alignment horizontal="center" vertical="center"/>
    </xf>
    <xf numFmtId="0" fontId="4" fillId="3" borderId="13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4" fontId="2" fillId="0" borderId="1" xfId="0" applyNumberFormat="1" applyFont="1" applyFill="1" applyBorder="1" applyAlignment="1" applyProtection="1">
      <alignment horizontal="left" vertical="center" wrapText="1"/>
    </xf>
    <xf numFmtId="4" fontId="2" fillId="0" borderId="1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Protection="1"/>
    <xf numFmtId="4" fontId="2" fillId="0" borderId="1" xfId="1" applyNumberFormat="1" applyFont="1" applyFill="1" applyBorder="1" applyAlignment="1" applyProtection="1">
      <alignment horizontal="center" vertical="center" wrapText="1"/>
    </xf>
    <xf numFmtId="4" fontId="2" fillId="0" borderId="9" xfId="1" applyNumberFormat="1" applyFont="1" applyFill="1" applyBorder="1" applyAlignment="1" applyProtection="1">
      <alignment horizontal="center" vertical="center" wrapText="1"/>
    </xf>
    <xf numFmtId="4" fontId="9" fillId="0" borderId="1" xfId="1" applyNumberFormat="1" applyFont="1" applyFill="1" applyBorder="1" applyAlignment="1" applyProtection="1">
      <alignment horizontal="center" vertical="center" wrapText="1"/>
    </xf>
    <xf numFmtId="165" fontId="2" fillId="0" borderId="1" xfId="1" applyNumberFormat="1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Protection="1"/>
    <xf numFmtId="43" fontId="2" fillId="0" borderId="1" xfId="0" applyNumberFormat="1" applyFont="1" applyFill="1" applyBorder="1" applyAlignment="1" applyProtection="1">
      <alignment horizontal="center" vertical="center" wrapText="1"/>
    </xf>
    <xf numFmtId="0" fontId="3" fillId="3" borderId="0" xfId="0" applyFont="1" applyFill="1" applyAlignment="1" applyProtection="1">
      <alignment horizontal="center"/>
    </xf>
    <xf numFmtId="0" fontId="3" fillId="3" borderId="3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Protection="1"/>
    <xf numFmtId="0" fontId="2" fillId="3" borderId="4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Protection="1"/>
    <xf numFmtId="0" fontId="2" fillId="3" borderId="7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Protection="1"/>
    <xf numFmtId="0" fontId="2" fillId="3" borderId="5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 applyProtection="1">
      <alignment horizontal="center" vertical="top" wrapText="1"/>
    </xf>
    <xf numFmtId="0" fontId="2" fillId="3" borderId="7" xfId="0" applyFont="1" applyFill="1" applyBorder="1" applyAlignment="1" applyProtection="1">
      <alignment horizontal="center" vertical="top" wrapText="1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FFFF"/>
      <rgbColor rgb="00CCCC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4"/>
  <sheetViews>
    <sheetView tabSelected="1" showRuler="0" zoomScale="58" zoomScaleNormal="58" workbookViewId="0">
      <pane ySplit="6" topLeftCell="A12" activePane="bottomLeft" state="frozen"/>
      <selection pane="bottomLeft" activeCell="T14" sqref="T14"/>
    </sheetView>
  </sheetViews>
  <sheetFormatPr defaultColWidth="9.33203125" defaultRowHeight="15.75" x14ac:dyDescent="0.2"/>
  <cols>
    <col min="1" max="1" width="4.83203125" style="9" customWidth="1"/>
    <col min="2" max="2" width="23" style="19" customWidth="1"/>
    <col min="3" max="3" width="15.5" style="1" customWidth="1"/>
    <col min="4" max="4" width="13.83203125" style="1" customWidth="1"/>
    <col min="5" max="5" width="14.5" style="1" customWidth="1"/>
    <col min="6" max="6" width="15.33203125" style="1" customWidth="1"/>
    <col min="7" max="7" width="18" style="1" customWidth="1"/>
    <col min="8" max="8" width="12.33203125" style="1" customWidth="1"/>
    <col min="9" max="9" width="16.6640625" style="37" customWidth="1"/>
    <col min="10" max="10" width="8.83203125" style="1" customWidth="1"/>
    <col min="11" max="11" width="17.5" style="37" customWidth="1"/>
    <col min="12" max="12" width="13" style="1" customWidth="1"/>
    <col min="13" max="13" width="11.1640625" style="1" customWidth="1"/>
    <col min="14" max="14" width="13.5" style="1" customWidth="1"/>
    <col min="15" max="15" width="17" style="43" customWidth="1"/>
    <col min="16" max="16" width="8.6640625" style="1" customWidth="1"/>
    <col min="17" max="17" width="14.83203125" style="1" customWidth="1"/>
    <col min="18" max="18" width="16.83203125" style="43" customWidth="1"/>
    <col min="19" max="19" width="10.83203125" style="1" customWidth="1"/>
    <col min="20" max="20" width="8.6640625" style="1" customWidth="1"/>
    <col min="21" max="21" width="8.83203125" style="1" customWidth="1"/>
    <col min="22" max="22" width="13" style="1" customWidth="1"/>
    <col min="23" max="23" width="17.6640625" style="1" customWidth="1"/>
    <col min="24" max="24" width="16.6640625" style="1" customWidth="1"/>
    <col min="25" max="25" width="15.33203125" style="1" customWidth="1"/>
    <col min="26" max="26" width="16.1640625" style="1" customWidth="1"/>
    <col min="27" max="27" width="15.1640625" style="1" customWidth="1"/>
    <col min="28" max="28" width="20.83203125" style="1" customWidth="1"/>
    <col min="29" max="29" width="14.83203125" style="1" customWidth="1"/>
    <col min="30" max="30" width="9.33203125" style="1" hidden="1" customWidth="1"/>
    <col min="31" max="31" width="30.6640625" style="2" customWidth="1"/>
    <col min="32" max="16384" width="9.33203125" style="2"/>
  </cols>
  <sheetData>
    <row r="1" spans="1:31" ht="11.25" customHeight="1" x14ac:dyDescent="0.25">
      <c r="B1" s="45" t="s">
        <v>97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"/>
    </row>
    <row r="2" spans="1:31" ht="11.25" customHeight="1" x14ac:dyDescent="0.25"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"/>
    </row>
    <row r="3" spans="1:31" ht="11.25" customHeight="1" x14ac:dyDescent="0.25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"/>
    </row>
    <row r="4" spans="1:31" ht="46.5" customHeight="1" x14ac:dyDescent="0.25">
      <c r="A4" s="32"/>
      <c r="B4" s="51" t="s">
        <v>0</v>
      </c>
      <c r="C4" s="49" t="s">
        <v>1</v>
      </c>
      <c r="D4" s="49" t="s">
        <v>2</v>
      </c>
      <c r="E4" s="49" t="s">
        <v>3</v>
      </c>
      <c r="F4" s="49" t="s">
        <v>4</v>
      </c>
      <c r="G4" s="49" t="s">
        <v>5</v>
      </c>
      <c r="H4" s="49" t="s">
        <v>6</v>
      </c>
      <c r="I4" s="49" t="s">
        <v>48</v>
      </c>
      <c r="J4" s="49"/>
      <c r="K4" s="49"/>
      <c r="L4" s="49"/>
      <c r="M4" s="49" t="s">
        <v>7</v>
      </c>
      <c r="N4" s="49"/>
      <c r="O4" s="49"/>
      <c r="P4" s="49"/>
      <c r="Q4" s="49"/>
      <c r="R4" s="49"/>
      <c r="S4" s="55" t="s">
        <v>8</v>
      </c>
      <c r="T4" s="56"/>
      <c r="U4" s="49" t="s">
        <v>9</v>
      </c>
      <c r="V4" s="49"/>
      <c r="W4" s="49"/>
      <c r="X4" s="49"/>
      <c r="Y4" s="49"/>
      <c r="Z4" s="49" t="s">
        <v>10</v>
      </c>
      <c r="AA4" s="49" t="s">
        <v>11</v>
      </c>
      <c r="AB4" s="49" t="s">
        <v>12</v>
      </c>
      <c r="AC4" s="49" t="s">
        <v>13</v>
      </c>
      <c r="AD4" s="4"/>
    </row>
    <row r="5" spans="1:31" ht="33.950000000000003" customHeight="1" x14ac:dyDescent="0.25">
      <c r="A5" s="33"/>
      <c r="B5" s="51"/>
      <c r="C5" s="49"/>
      <c r="D5" s="49"/>
      <c r="E5" s="49"/>
      <c r="F5" s="49"/>
      <c r="G5" s="49"/>
      <c r="H5" s="49"/>
      <c r="I5" s="47" t="s">
        <v>38</v>
      </c>
      <c r="J5" s="49" t="s">
        <v>44</v>
      </c>
      <c r="K5" s="47" t="s">
        <v>39</v>
      </c>
      <c r="L5" s="49" t="s">
        <v>43</v>
      </c>
      <c r="M5" s="49" t="s">
        <v>14</v>
      </c>
      <c r="N5" s="49"/>
      <c r="O5" s="49"/>
      <c r="P5" s="49" t="s">
        <v>15</v>
      </c>
      <c r="Q5" s="49"/>
      <c r="R5" s="49"/>
      <c r="S5" s="49" t="s">
        <v>16</v>
      </c>
      <c r="T5" s="49" t="s">
        <v>17</v>
      </c>
      <c r="U5" s="49" t="s">
        <v>18</v>
      </c>
      <c r="V5" s="49"/>
      <c r="W5" s="49"/>
      <c r="X5" s="49" t="s">
        <v>19</v>
      </c>
      <c r="Y5" s="49" t="s">
        <v>28</v>
      </c>
      <c r="Z5" s="49"/>
      <c r="AA5" s="49"/>
      <c r="AB5" s="49"/>
      <c r="AC5" s="49"/>
      <c r="AD5" s="4"/>
    </row>
    <row r="6" spans="1:31" ht="75" customHeight="1" x14ac:dyDescent="0.25">
      <c r="A6" s="33"/>
      <c r="B6" s="52"/>
      <c r="C6" s="50"/>
      <c r="D6" s="50"/>
      <c r="E6" s="50"/>
      <c r="F6" s="50"/>
      <c r="G6" s="50"/>
      <c r="H6" s="50"/>
      <c r="I6" s="48"/>
      <c r="J6" s="50"/>
      <c r="K6" s="48"/>
      <c r="L6" s="50"/>
      <c r="M6" s="53" t="s">
        <v>20</v>
      </c>
      <c r="N6" s="53" t="s">
        <v>21</v>
      </c>
      <c r="O6" s="54" t="s">
        <v>47</v>
      </c>
      <c r="P6" s="53" t="s">
        <v>41</v>
      </c>
      <c r="Q6" s="53" t="s">
        <v>21</v>
      </c>
      <c r="R6" s="54" t="s">
        <v>46</v>
      </c>
      <c r="S6" s="50"/>
      <c r="T6" s="50"/>
      <c r="U6" s="53" t="s">
        <v>22</v>
      </c>
      <c r="V6" s="53" t="s">
        <v>23</v>
      </c>
      <c r="W6" s="53" t="s">
        <v>24</v>
      </c>
      <c r="X6" s="50"/>
      <c r="Y6" s="50"/>
      <c r="Z6" s="50"/>
      <c r="AA6" s="50"/>
      <c r="AB6" s="50"/>
      <c r="AC6" s="50"/>
      <c r="AD6" s="4"/>
    </row>
    <row r="7" spans="1:31" s="3" customFormat="1" ht="165" customHeight="1" x14ac:dyDescent="0.2">
      <c r="A7" s="12">
        <v>1</v>
      </c>
      <c r="B7" s="28" t="s">
        <v>50</v>
      </c>
      <c r="C7" s="5" t="s">
        <v>51</v>
      </c>
      <c r="D7" s="5" t="s">
        <v>52</v>
      </c>
      <c r="E7" s="5" t="s">
        <v>53</v>
      </c>
      <c r="F7" s="5" t="s">
        <v>25</v>
      </c>
      <c r="G7" s="5" t="s">
        <v>29</v>
      </c>
      <c r="H7" s="5" t="s">
        <v>25</v>
      </c>
      <c r="I7" s="38">
        <v>661895.4</v>
      </c>
      <c r="J7" s="5"/>
      <c r="K7" s="6">
        <f>I7-O7-R7</f>
        <v>0</v>
      </c>
      <c r="L7" s="24" t="s">
        <v>40</v>
      </c>
      <c r="M7" s="10" t="s">
        <v>30</v>
      </c>
      <c r="N7" s="10" t="s">
        <v>42</v>
      </c>
      <c r="O7" s="24">
        <f>385666.3+176983.8</f>
        <v>562650.1</v>
      </c>
      <c r="P7" s="10" t="s">
        <v>31</v>
      </c>
      <c r="Q7" s="10" t="s">
        <v>42</v>
      </c>
      <c r="R7" s="6">
        <f>78986.2+594.2+19664.9</f>
        <v>99245.299999999988</v>
      </c>
      <c r="S7" s="5">
        <v>2007</v>
      </c>
      <c r="T7" s="5">
        <v>2023</v>
      </c>
      <c r="U7" s="5" t="s">
        <v>34</v>
      </c>
      <c r="V7" s="5" t="s">
        <v>26</v>
      </c>
      <c r="W7" s="6" t="s">
        <v>54</v>
      </c>
      <c r="X7" s="5" t="s">
        <v>36</v>
      </c>
      <c r="Y7" s="5" t="s">
        <v>35</v>
      </c>
      <c r="Z7" s="5" t="s">
        <v>33</v>
      </c>
      <c r="AA7" s="5" t="s">
        <v>37</v>
      </c>
      <c r="AB7" s="5" t="s">
        <v>49</v>
      </c>
      <c r="AC7" s="5" t="s">
        <v>55</v>
      </c>
      <c r="AD7" s="8"/>
      <c r="AE7" s="27"/>
    </row>
    <row r="8" spans="1:31" ht="189" x14ac:dyDescent="0.2">
      <c r="A8" s="34">
        <v>2</v>
      </c>
      <c r="B8" s="29" t="s">
        <v>57</v>
      </c>
      <c r="C8" s="5" t="s">
        <v>58</v>
      </c>
      <c r="D8" s="5" t="s">
        <v>59</v>
      </c>
      <c r="E8" s="5" t="s">
        <v>27</v>
      </c>
      <c r="F8" s="5" t="s">
        <v>60</v>
      </c>
      <c r="G8" s="5" t="s">
        <v>29</v>
      </c>
      <c r="H8" s="5" t="s">
        <v>25</v>
      </c>
      <c r="I8" s="38">
        <v>631284.9</v>
      </c>
      <c r="J8" s="6"/>
      <c r="K8" s="6">
        <f t="shared" ref="K8:K13" si="0">I8-O8-R8</f>
        <v>284213.90000000002</v>
      </c>
      <c r="L8" s="6" t="s">
        <v>40</v>
      </c>
      <c r="M8" s="5" t="s">
        <v>30</v>
      </c>
      <c r="N8" s="5" t="s">
        <v>42</v>
      </c>
      <c r="O8" s="6">
        <f>7727.5+303196.6</f>
        <v>310924.09999999998</v>
      </c>
      <c r="P8" s="5" t="s">
        <v>30</v>
      </c>
      <c r="Q8" s="5" t="s">
        <v>42</v>
      </c>
      <c r="R8" s="6">
        <f>1338.4+1130+990+32688.5</f>
        <v>36146.9</v>
      </c>
      <c r="S8" s="10">
        <v>2014</v>
      </c>
      <c r="T8" s="10">
        <v>2024</v>
      </c>
      <c r="U8" s="5" t="s">
        <v>34</v>
      </c>
      <c r="V8" s="5" t="s">
        <v>26</v>
      </c>
      <c r="W8" s="35" t="s">
        <v>61</v>
      </c>
      <c r="X8" s="5" t="s">
        <v>36</v>
      </c>
      <c r="Y8" s="5" t="s">
        <v>35</v>
      </c>
      <c r="Z8" s="5" t="s">
        <v>33</v>
      </c>
      <c r="AA8" s="5" t="s">
        <v>37</v>
      </c>
      <c r="AB8" s="5" t="s">
        <v>62</v>
      </c>
      <c r="AC8" s="5" t="s">
        <v>63</v>
      </c>
    </row>
    <row r="9" spans="1:31" ht="141.75" x14ac:dyDescent="0.2">
      <c r="A9" s="34">
        <v>3</v>
      </c>
      <c r="B9" s="29" t="s">
        <v>64</v>
      </c>
      <c r="C9" s="5" t="s">
        <v>65</v>
      </c>
      <c r="D9" s="5" t="s">
        <v>66</v>
      </c>
      <c r="E9" s="5" t="s">
        <v>27</v>
      </c>
      <c r="F9" s="5" t="s">
        <v>60</v>
      </c>
      <c r="G9" s="5" t="s">
        <v>29</v>
      </c>
      <c r="H9" s="5" t="s">
        <v>25</v>
      </c>
      <c r="I9" s="38">
        <v>855125.74</v>
      </c>
      <c r="J9" s="6"/>
      <c r="K9" s="6">
        <f t="shared" si="0"/>
        <v>846347.74</v>
      </c>
      <c r="L9" s="6" t="s">
        <v>40</v>
      </c>
      <c r="M9" s="5" t="s">
        <v>30</v>
      </c>
      <c r="N9" s="5" t="s">
        <v>42</v>
      </c>
      <c r="O9" s="6">
        <f>7045.1</f>
        <v>7045.1</v>
      </c>
      <c r="P9" s="5" t="s">
        <v>30</v>
      </c>
      <c r="Q9" s="5" t="s">
        <v>42</v>
      </c>
      <c r="R9" s="6">
        <f>1732.9</f>
        <v>1732.9</v>
      </c>
      <c r="S9" s="10">
        <v>2011</v>
      </c>
      <c r="T9" s="10">
        <v>2026</v>
      </c>
      <c r="U9" s="5" t="s">
        <v>34</v>
      </c>
      <c r="V9" s="5" t="s">
        <v>26</v>
      </c>
      <c r="W9" s="35" t="s">
        <v>67</v>
      </c>
      <c r="X9" s="5" t="s">
        <v>36</v>
      </c>
      <c r="Y9" s="5" t="s">
        <v>35</v>
      </c>
      <c r="Z9" s="5" t="s">
        <v>33</v>
      </c>
      <c r="AA9" s="5" t="s">
        <v>37</v>
      </c>
      <c r="AB9" s="5" t="s">
        <v>62</v>
      </c>
      <c r="AC9" s="5" t="s">
        <v>68</v>
      </c>
    </row>
    <row r="10" spans="1:31" ht="141.75" x14ac:dyDescent="0.2">
      <c r="A10" s="34">
        <v>4</v>
      </c>
      <c r="B10" s="30" t="s">
        <v>69</v>
      </c>
      <c r="C10" s="11" t="s">
        <v>70</v>
      </c>
      <c r="D10" s="5" t="s">
        <v>71</v>
      </c>
      <c r="E10" s="5" t="s">
        <v>45</v>
      </c>
      <c r="F10" s="5" t="s">
        <v>60</v>
      </c>
      <c r="G10" s="5" t="s">
        <v>29</v>
      </c>
      <c r="H10" s="5" t="s">
        <v>72</v>
      </c>
      <c r="I10" s="38">
        <v>456122.2</v>
      </c>
      <c r="J10" s="5"/>
      <c r="K10" s="6">
        <f t="shared" si="0"/>
        <v>36945.399999999965</v>
      </c>
      <c r="L10" s="6" t="s">
        <v>40</v>
      </c>
      <c r="M10" s="5" t="s">
        <v>34</v>
      </c>
      <c r="N10" s="5" t="s">
        <v>42</v>
      </c>
      <c r="O10" s="6">
        <f>281602.4+117551.4</f>
        <v>399153.80000000005</v>
      </c>
      <c r="P10" s="5" t="s">
        <v>34</v>
      </c>
      <c r="Q10" s="5" t="s">
        <v>42</v>
      </c>
      <c r="R10" s="6">
        <f>1392.2+12443.9+6186.9</f>
        <v>20023</v>
      </c>
      <c r="S10" s="10">
        <v>2020</v>
      </c>
      <c r="T10" s="10">
        <v>2024</v>
      </c>
      <c r="U10" s="5" t="s">
        <v>73</v>
      </c>
      <c r="V10" s="5" t="s">
        <v>56</v>
      </c>
      <c r="W10" s="7" t="s">
        <v>74</v>
      </c>
      <c r="X10" s="5" t="s">
        <v>36</v>
      </c>
      <c r="Y10" s="5" t="s">
        <v>32</v>
      </c>
      <c r="Z10" s="5" t="s">
        <v>33</v>
      </c>
      <c r="AA10" s="5" t="s">
        <v>37</v>
      </c>
      <c r="AB10" s="5" t="s">
        <v>62</v>
      </c>
      <c r="AC10" s="5" t="s">
        <v>75</v>
      </c>
    </row>
    <row r="11" spans="1:31" ht="157.5" x14ac:dyDescent="0.2">
      <c r="A11" s="34">
        <v>5</v>
      </c>
      <c r="B11" s="30" t="s">
        <v>76</v>
      </c>
      <c r="C11" s="11" t="s">
        <v>77</v>
      </c>
      <c r="D11" s="5" t="s">
        <v>78</v>
      </c>
      <c r="E11" s="5" t="s">
        <v>45</v>
      </c>
      <c r="F11" s="5" t="s">
        <v>25</v>
      </c>
      <c r="G11" s="5" t="s">
        <v>29</v>
      </c>
      <c r="H11" s="5" t="s">
        <v>72</v>
      </c>
      <c r="I11" s="38">
        <v>91782.9</v>
      </c>
      <c r="J11" s="5"/>
      <c r="K11" s="6">
        <f t="shared" si="0"/>
        <v>0</v>
      </c>
      <c r="L11" s="6" t="s">
        <v>40</v>
      </c>
      <c r="M11" s="5" t="s">
        <v>34</v>
      </c>
      <c r="N11" s="5" t="s">
        <v>42</v>
      </c>
      <c r="O11" s="6">
        <f>1791.4+83081.4</f>
        <v>84872.799999999988</v>
      </c>
      <c r="P11" s="5" t="s">
        <v>34</v>
      </c>
      <c r="Q11" s="5" t="s">
        <v>42</v>
      </c>
      <c r="R11" s="6">
        <f>986+551.4+4372.7+1000</f>
        <v>6910.1</v>
      </c>
      <c r="S11" s="10">
        <v>2020</v>
      </c>
      <c r="T11" s="10">
        <v>2023</v>
      </c>
      <c r="U11" s="5" t="s">
        <v>73</v>
      </c>
      <c r="V11" s="5" t="s">
        <v>56</v>
      </c>
      <c r="W11" s="7" t="s">
        <v>79</v>
      </c>
      <c r="X11" s="5" t="s">
        <v>36</v>
      </c>
      <c r="Y11" s="5" t="s">
        <v>32</v>
      </c>
      <c r="Z11" s="5" t="s">
        <v>33</v>
      </c>
      <c r="AA11" s="5" t="s">
        <v>37</v>
      </c>
      <c r="AB11" s="5" t="s">
        <v>62</v>
      </c>
      <c r="AC11" s="5" t="s">
        <v>80</v>
      </c>
    </row>
    <row r="12" spans="1:31" ht="189" x14ac:dyDescent="0.2">
      <c r="A12" s="34">
        <v>6</v>
      </c>
      <c r="B12" s="31" t="s">
        <v>96</v>
      </c>
      <c r="C12" s="13" t="s">
        <v>81</v>
      </c>
      <c r="D12" s="14" t="s">
        <v>82</v>
      </c>
      <c r="E12" s="14" t="s">
        <v>45</v>
      </c>
      <c r="F12" s="5" t="s">
        <v>25</v>
      </c>
      <c r="G12" s="14" t="s">
        <v>29</v>
      </c>
      <c r="H12" s="14" t="s">
        <v>25</v>
      </c>
      <c r="I12" s="39">
        <f>170402.6+311</f>
        <v>170713.60000000001</v>
      </c>
      <c r="J12" s="15"/>
      <c r="K12" s="6">
        <f t="shared" si="0"/>
        <v>2.9103830456733704E-11</v>
      </c>
      <c r="L12" s="15" t="s">
        <v>40</v>
      </c>
      <c r="M12" s="14" t="s">
        <v>34</v>
      </c>
      <c r="N12" s="14" t="s">
        <v>42</v>
      </c>
      <c r="O12" s="15">
        <f>6536+120435.9+33538.2</f>
        <v>160510.09999999998</v>
      </c>
      <c r="P12" s="14" t="s">
        <v>34</v>
      </c>
      <c r="Q12" s="5" t="s">
        <v>42</v>
      </c>
      <c r="R12" s="15">
        <f>1788.6+6338.7+1765.2+156+155</f>
        <v>10203.5</v>
      </c>
      <c r="S12" s="16">
        <v>2020</v>
      </c>
      <c r="T12" s="16">
        <v>2023</v>
      </c>
      <c r="U12" s="14" t="s">
        <v>73</v>
      </c>
      <c r="V12" s="14" t="s">
        <v>56</v>
      </c>
      <c r="W12" s="17" t="s">
        <v>83</v>
      </c>
      <c r="X12" s="14" t="s">
        <v>36</v>
      </c>
      <c r="Y12" s="14" t="s">
        <v>32</v>
      </c>
      <c r="Z12" s="14" t="s">
        <v>33</v>
      </c>
      <c r="AA12" s="14" t="s">
        <v>37</v>
      </c>
      <c r="AB12" s="5" t="s">
        <v>62</v>
      </c>
      <c r="AC12" s="14" t="s">
        <v>84</v>
      </c>
    </row>
    <row r="13" spans="1:31" ht="141.75" x14ac:dyDescent="0.2">
      <c r="A13" s="12">
        <v>7</v>
      </c>
      <c r="B13" s="11" t="s">
        <v>85</v>
      </c>
      <c r="C13" s="12" t="s">
        <v>86</v>
      </c>
      <c r="D13" s="23" t="s">
        <v>87</v>
      </c>
      <c r="E13" s="23" t="s">
        <v>27</v>
      </c>
      <c r="F13" s="5" t="s">
        <v>25</v>
      </c>
      <c r="G13" s="5" t="s">
        <v>29</v>
      </c>
      <c r="H13" s="5" t="s">
        <v>25</v>
      </c>
      <c r="I13" s="40">
        <v>2020872.5</v>
      </c>
      <c r="J13" s="25"/>
      <c r="K13" s="36">
        <f t="shared" si="0"/>
        <v>1125544.9000000001</v>
      </c>
      <c r="L13" s="6" t="s">
        <v>40</v>
      </c>
      <c r="M13" s="5" t="s">
        <v>88</v>
      </c>
      <c r="N13" s="5" t="s">
        <v>42</v>
      </c>
      <c r="O13" s="6">
        <f>225000+580760.2</f>
        <v>805760.2</v>
      </c>
      <c r="P13" s="5" t="s">
        <v>88</v>
      </c>
      <c r="Q13" s="5" t="s">
        <v>42</v>
      </c>
      <c r="R13" s="6">
        <f>38.5+25000+64528.9</f>
        <v>89567.4</v>
      </c>
      <c r="S13" s="12">
        <v>2020</v>
      </c>
      <c r="T13" s="12">
        <v>2023</v>
      </c>
      <c r="U13" s="5" t="s">
        <v>73</v>
      </c>
      <c r="V13" s="5" t="s">
        <v>56</v>
      </c>
      <c r="W13" s="7" t="s">
        <v>89</v>
      </c>
      <c r="X13" s="5" t="s">
        <v>36</v>
      </c>
      <c r="Y13" s="5" t="s">
        <v>32</v>
      </c>
      <c r="Z13" s="5" t="s">
        <v>33</v>
      </c>
      <c r="AA13" s="5" t="s">
        <v>37</v>
      </c>
      <c r="AB13" s="5" t="s">
        <v>62</v>
      </c>
      <c r="AC13" s="18" t="s">
        <v>90</v>
      </c>
    </row>
    <row r="14" spans="1:31" ht="141.75" x14ac:dyDescent="0.2">
      <c r="A14" s="12">
        <v>8</v>
      </c>
      <c r="B14" s="11" t="s">
        <v>91</v>
      </c>
      <c r="C14" s="20" t="s">
        <v>92</v>
      </c>
      <c r="D14" s="20" t="s">
        <v>87</v>
      </c>
      <c r="E14" s="20" t="s">
        <v>93</v>
      </c>
      <c r="F14" s="22" t="s">
        <v>60</v>
      </c>
      <c r="G14" s="21" t="s">
        <v>29</v>
      </c>
      <c r="H14" s="21" t="s">
        <v>25</v>
      </c>
      <c r="I14" s="41">
        <v>2801</v>
      </c>
      <c r="J14" s="26"/>
      <c r="K14" s="36">
        <v>0</v>
      </c>
      <c r="L14" s="6" t="s">
        <v>40</v>
      </c>
      <c r="M14" s="5" t="s">
        <v>88</v>
      </c>
      <c r="N14" s="5" t="s">
        <v>42</v>
      </c>
      <c r="O14" s="42">
        <v>0</v>
      </c>
      <c r="P14" s="5" t="s">
        <v>73</v>
      </c>
      <c r="Q14" s="5" t="s">
        <v>42</v>
      </c>
      <c r="R14" s="44">
        <v>2801</v>
      </c>
      <c r="S14" s="12">
        <v>2021</v>
      </c>
      <c r="T14" s="12">
        <v>2023</v>
      </c>
      <c r="U14" s="5" t="s">
        <v>73</v>
      </c>
      <c r="V14" s="5" t="s">
        <v>56</v>
      </c>
      <c r="W14" s="7" t="s">
        <v>94</v>
      </c>
      <c r="X14" s="5" t="s">
        <v>36</v>
      </c>
      <c r="Y14" s="5" t="s">
        <v>32</v>
      </c>
      <c r="Z14" s="5" t="s">
        <v>33</v>
      </c>
      <c r="AA14" s="5" t="s">
        <v>37</v>
      </c>
      <c r="AB14" s="5" t="s">
        <v>62</v>
      </c>
      <c r="AC14" s="18" t="s">
        <v>95</v>
      </c>
    </row>
  </sheetData>
  <sheetProtection formatCells="0" formatColumns="0" formatRows="0" insertColumns="0" insertRows="0" insertHyperlinks="0" deleteColumns="0" deleteRows="0" sort="0" autoFilter="0" pivotTables="0"/>
  <autoFilter ref="A6:AD7"/>
  <mergeCells count="36">
    <mergeCell ref="AC4:AC6"/>
    <mergeCell ref="S5:S6"/>
    <mergeCell ref="T5:T6"/>
    <mergeCell ref="U5:W5"/>
    <mergeCell ref="S4:T4"/>
    <mergeCell ref="U4:Y4"/>
    <mergeCell ref="Z4:Z6"/>
    <mergeCell ref="AA4:AA6"/>
    <mergeCell ref="AB4:AB6"/>
    <mergeCell ref="X5:X6"/>
    <mergeCell ref="P5:R5"/>
    <mergeCell ref="Q6"/>
    <mergeCell ref="R6"/>
    <mergeCell ref="U6"/>
    <mergeCell ref="P6"/>
    <mergeCell ref="M6"/>
    <mergeCell ref="N6"/>
    <mergeCell ref="O6"/>
    <mergeCell ref="L5:L6"/>
    <mergeCell ref="M5:O5"/>
    <mergeCell ref="B1:AC3"/>
    <mergeCell ref="I5:I6"/>
    <mergeCell ref="J5:J6"/>
    <mergeCell ref="K5:K6"/>
    <mergeCell ref="B4:B6"/>
    <mergeCell ref="C4:C6"/>
    <mergeCell ref="D4:D6"/>
    <mergeCell ref="E4:E6"/>
    <mergeCell ref="F4:F6"/>
    <mergeCell ref="G4:G6"/>
    <mergeCell ref="Y5:Y6"/>
    <mergeCell ref="V6"/>
    <mergeCell ref="W6"/>
    <mergeCell ref="H4:H6"/>
    <mergeCell ref="I4:L4"/>
    <mergeCell ref="M4:R4"/>
  </mergeCells>
  <dataValidations xWindow="618" yWindow="651" count="2">
    <dataValidation showInputMessage="1" showErrorMessage="1" errorTitle="Input error" error="Value is not in list." promptTitle="Language" prompt="Русский" sqref="Y10:Y14 X7:X14 AA7:AB14 Q7:Q14 L7:L14 N7:N14">
      <formula1>" "</formula1>
    </dataValidation>
    <dataValidation type="decimal" allowBlank="1" showDropDown="1" showInputMessage="1" showErrorMessage="1" errorTitle="Ошибка ввода" error="Значение не является числом" promptTitle="Число" prompt="Введите корректное число" sqref="K7:K12">
      <formula1>-999999999999999</formula1>
      <formula2>999999999999999</formula2>
    </dataValidation>
  </dataValidations>
  <pageMargins left="0" right="0" top="0.15748031496062992" bottom="0.15748031496062992" header="0.31496062992125984" footer="0.31496062992125984"/>
  <pageSetup paperSize="9" scale="41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Объекты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Билоус Светлана Анатольевна</cp:lastModifiedBy>
  <cp:lastPrinted>2022-10-07T05:33:57Z</cp:lastPrinted>
  <dcterms:created xsi:type="dcterms:W3CDTF">2015-07-23T15:59:59Z</dcterms:created>
  <dcterms:modified xsi:type="dcterms:W3CDTF">2022-12-13T07:14:31Z</dcterms:modified>
</cp:coreProperties>
</file>