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Объекты!$A$6:$AD$11</definedName>
  </definedNames>
  <calcPr calcId="144525" iterateDelta="1E-4"/>
</workbook>
</file>

<file path=xl/calcChain.xml><?xml version="1.0" encoding="utf-8"?>
<calcChain xmlns="http://schemas.openxmlformats.org/spreadsheetml/2006/main">
  <c r="I9" i="1" l="1"/>
  <c r="R9" i="1"/>
  <c r="R8" i="1"/>
  <c r="O8" i="1"/>
  <c r="I7" i="1" l="1"/>
  <c r="K13" i="1" l="1"/>
  <c r="R13" i="1"/>
  <c r="O13" i="1"/>
  <c r="R12" i="1"/>
  <c r="O12" i="1"/>
  <c r="K12" i="1" s="1"/>
  <c r="K8" i="1" l="1"/>
  <c r="R7" i="1"/>
  <c r="O7" i="1"/>
  <c r="K7" i="1" s="1"/>
  <c r="R17" i="1" l="1"/>
  <c r="K17" i="1" s="1"/>
  <c r="R16" i="1"/>
  <c r="K16" i="1" s="1"/>
  <c r="R15" i="1"/>
  <c r="K15" i="1" s="1"/>
  <c r="R14" i="1"/>
  <c r="K14" i="1" s="1"/>
  <c r="K9" i="1" l="1"/>
  <c r="O11" i="1" l="1"/>
  <c r="K11" i="1" s="1"/>
  <c r="K10" i="1" l="1"/>
</calcChain>
</file>

<file path=xl/sharedStrings.xml><?xml version="1.0" encoding="utf-8"?>
<sst xmlns="http://schemas.openxmlformats.org/spreadsheetml/2006/main" count="290" uniqueCount="125">
  <si>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</si>
  <si>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</si>
  <si>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</si>
  <si>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</si>
  <si>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</si>
  <si>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</si>
  <si>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</si>
  <si>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</si>
  <si>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</si>
  <si>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</si>
  <si>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</si>
  <si>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</si>
  <si>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</si>
  <si>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</si>
  <si>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</si>
  <si>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</si>
  <si>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</si>
  <si>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</si>
  <si>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</si>
  <si>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</si>
  <si>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</si>
  <si>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</si>
  <si>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</si>
  <si>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</si>
  <si>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</si>
  <si>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</si>
  <si>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</si>
  <si>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</si>
  <si>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</si>
  <si>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</si>
  <si>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</si>
  <si>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</si>
  <si>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</si>
  <si>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</si>
  <si>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</si>
  <si>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</si>
  <si>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</si>
  <si>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</si>
  <si>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</si>
  <si>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</si>
  <si>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>63.929186;
65.027166</t>
  </si>
  <si>
    <t>63.192756
64.421432</t>
  </si>
  <si>
    <t>64.319218;
65.384857</t>
  </si>
  <si>
    <t>не предусмотрено в рамках проекта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</si>
  <si>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</si>
  <si>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</si>
  <si>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 xml:space="preserve">Администрация Березовского района </t>
  </si>
  <si>
    <t>На стадии реализации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</si>
  <si>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</si>
  <si>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</si>
  <si>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</si>
  <si>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</si>
  <si>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</si>
  <si>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</si>
  <si>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</si>
  <si>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</si>
  <si>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</si>
  <si>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</si>
  <si>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</si>
  <si>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</si>
  <si>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</si>
  <si>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>КУ ХМАО-Югры "Управление капитального строительства"</t>
  </si>
  <si>
    <t>Управление капитального строительства и ремонта Березовского района, тел. (34674) 2-33-91;   2-20-51</t>
  </si>
  <si>
    <t>Образовательно-культурный комплекс в д. Хулимсунт, Березовского района</t>
  </si>
  <si>
    <t xml:space="preserve">Вместимость-140/75 мест </t>
  </si>
  <si>
    <t>п.Хулимсунт, 4 мкр.,45.</t>
  </si>
  <si>
    <t>Образование/культура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</si>
  <si>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</si>
  <si>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>62.862061;
61.64791</t>
  </si>
  <si>
    <t xml:space="preserve"> Образовательно-культурный  комплекс  в  с.Теги, Березовского района </t>
  </si>
  <si>
    <t>Вместимость - 100 учащихся</t>
  </si>
  <si>
    <t>с.Теги, ул. Таежная, 18 "а"</t>
  </si>
  <si>
    <t>Строительство (корректировка ПСД)</t>
  </si>
  <si>
    <t xml:space="preserve">Площадь - 1,08 Га.  </t>
  </si>
  <si>
    <t>Реконструция здания поселковой больницы под детский сад на 40 мест в с.Няксимволь Березовского района</t>
  </si>
  <si>
    <t xml:space="preserve"> Вместимость - 40 мест/2557,20 кв.м.</t>
  </si>
  <si>
    <t>с.Няксимволь, ул.Кооперативная, 18</t>
  </si>
  <si>
    <t>Гринфилд</t>
  </si>
  <si>
    <t>Площадь - 0,3385 Га. На территории участка расположены здания больницы и гараж, зеленые насаждения отсутствуют.</t>
  </si>
  <si>
    <t>Инженерными сетями  обеспечен</t>
  </si>
  <si>
    <t>Управление капитального строительства Березовского района, тел. (34674) 2-33-91;   2-20-51</t>
  </si>
  <si>
    <t>64.425634;
60.859486.</t>
  </si>
  <si>
    <t xml:space="preserve">Детский сад, пгт.Игрим, Березовского района </t>
  </si>
  <si>
    <t xml:space="preserve">Вместимость - 200 мест </t>
  </si>
  <si>
    <t>п.Игрим, ул.Ленина,9</t>
  </si>
  <si>
    <t>Проектирование</t>
  </si>
  <si>
    <t>Площадь - 0,7098 Га. На территории участка имеются незаконные хозпостройки подлежащие сносу. Зеленые насаждения отсутствуют.</t>
  </si>
  <si>
    <t>МКУ "Управление капитального строительства и ремонта  Березовского района", тел. (34674) 2-33-91;   2-20-52</t>
  </si>
  <si>
    <t>63.19151;
64.415386</t>
  </si>
  <si>
    <t xml:space="preserve">Средняя общеобразовательная школа в п. Приполярный, Березовского района </t>
  </si>
  <si>
    <t>Вместимость - 160 учащихся/2342 кв.м.</t>
  </si>
  <si>
    <t>п.Приполярный, 1 мкр.,3 "а"</t>
  </si>
  <si>
    <t>Площадь - 1,949 Га. На территории участка расположен лесной массив, подлежащий вырубке.</t>
  </si>
  <si>
    <t>63.20644;
59.740886</t>
  </si>
  <si>
    <t>Реконструкция и расширение канализационных очистных сооружений до 2000 м3/сут. в пгт. Березово (ПИР)</t>
  </si>
  <si>
    <t>2000 м3/сут.</t>
  </si>
  <si>
    <t xml:space="preserve">пгт.Березово, </t>
  </si>
  <si>
    <t>Реконструкция</t>
  </si>
  <si>
    <t>Да</t>
  </si>
  <si>
    <t>Площадь - 0,7033 Га. Участок расположен в юго-западной части поселка.</t>
  </si>
  <si>
    <t>63.935455, 65.022405</t>
  </si>
  <si>
    <t>Реконструкция котельной на 6 МВт пгт. Березово, ул. Аэропорт, 6а (ПИР)</t>
  </si>
  <si>
    <t>6 МВт</t>
  </si>
  <si>
    <t>пгт.Березово, ул.Аэропорт, 6а</t>
  </si>
  <si>
    <t xml:space="preserve">Площадь - 0,1821 Га.  На территории участка расположено существующие здание котельной 1975 года постройки.. </t>
  </si>
  <si>
    <t>63.928656, 65.044665</t>
  </si>
  <si>
    <t>Строительство блочно-модульной котельной тепловой мощностью 18 МВт с заменой участка тепловой сети в пгт. Игрим ПИР)</t>
  </si>
  <si>
    <t>18 МВт</t>
  </si>
  <si>
    <t>пгт.Игрим, ул.Кооперативная</t>
  </si>
  <si>
    <t>Территория производственной бызы по ул.Кооперативная в пгт.Игрим. Участок расположен в северной  части поселка.</t>
  </si>
  <si>
    <t>63.199824, 64.426492</t>
  </si>
  <si>
    <t>Средняя школа, пгт. Березово</t>
  </si>
  <si>
    <t>700 мест</t>
  </si>
  <si>
    <t>пгт. Березово</t>
  </si>
  <si>
    <t>Нет</t>
  </si>
  <si>
    <t>Площадь - 2,84 Га.  Участок расположен в юго-западной части населенного пункта.</t>
  </si>
  <si>
    <t>63,930544  65,025075</t>
  </si>
  <si>
    <t>Автодорога по ул. Чкалова в пгт. Березово (участок от ул. Ленина до ул. Северная) (по переданным полномочиям гп. Березово)</t>
  </si>
  <si>
    <t>0,85 км</t>
  </si>
  <si>
    <t>Транспорт</t>
  </si>
  <si>
    <t>не определена</t>
  </si>
  <si>
    <t>Площадь - 4,15 Га.  Участок расположен в центральной части населенного пункта.</t>
  </si>
  <si>
    <t>63,938920 65,050718</t>
  </si>
  <si>
    <t>-</t>
  </si>
  <si>
    <t>Инвестиционные проекты, реализуемые за счет бюджетных ассигнований на территории Березовского района на 10.08.2021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</si>
</sst>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51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4" fontId="2" fillId="0" borderId="9" xfId="1" applyNumberFormat="1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vertical="top" wrapText="1"/>
    </xf>
    <xf numFmtId="0" fontId="7" fillId="3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6" xfId="0" applyFont="1" applyFill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showRuler="0" zoomScale="77" zoomScaleNormal="77" workbookViewId="0">
      <pane ySplit="6" topLeftCell="A17" activePane="bottomLeft" state="frozen"/>
      <selection pane="bottomLeft" activeCell="F4" sqref="F4:F6"/>
    </sheetView>
  </sheetViews>
  <sheetFormatPr defaultColWidth="9.33203125" defaultRowHeight="15.75" x14ac:dyDescent="0.2"/>
  <cols>
    <col min="1" max="1" width="4.83203125" style="10" customWidth="1"/>
    <col min="2" max="2" width="23" style="37" customWidth="1"/>
    <col min="3" max="3" width="15.5" style="1" customWidth="1"/>
    <col min="4" max="4" width="13.83203125" style="1" customWidth="1"/>
    <col min="5" max="5" width="14.5" style="1" customWidth="1"/>
    <col min="6" max="6" width="15.33203125" style="1" customWidth="1"/>
    <col min="7" max="7" width="14.83203125" style="1" customWidth="1"/>
    <col min="8" max="8" width="12.33203125" style="1" customWidth="1"/>
    <col min="9" max="9" width="16.6640625" style="1" customWidth="1"/>
    <col min="10" max="10" width="8.83203125" style="1" customWidth="1"/>
    <col min="11" max="11" width="17.5" style="1" customWidth="1"/>
    <col min="12" max="12" width="13" style="1" customWidth="1"/>
    <col min="13" max="13" width="11.1640625" style="1" customWidth="1"/>
    <col min="14" max="14" width="13.5" style="1" customWidth="1"/>
    <col min="15" max="15" width="17" style="1" customWidth="1"/>
    <col min="16" max="16" width="8.6640625" style="1" customWidth="1"/>
    <col min="17" max="17" width="14.83203125" style="1" customWidth="1"/>
    <col min="18" max="18" width="14.1640625" style="1" customWidth="1"/>
    <col min="19" max="19" width="10.83203125" style="1" customWidth="1"/>
    <col min="20" max="20" width="8.6640625" style="1" customWidth="1"/>
    <col min="21" max="21" width="8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1" ht="11.25" customHeight="1" x14ac:dyDescent="0.25">
      <c r="B1" s="49" t="s">
        <v>124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"/>
    </row>
    <row r="2" spans="1:31" ht="11.25" customHeight="1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"/>
    </row>
    <row r="3" spans="1:31" ht="11.2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4"/>
    </row>
    <row r="4" spans="1:31" ht="46.5" customHeight="1" x14ac:dyDescent="0.25">
      <c r="B4" s="44" t="s">
        <v>0</v>
      </c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58</v>
      </c>
      <c r="J4" s="44"/>
      <c r="K4" s="44"/>
      <c r="L4" s="44"/>
      <c r="M4" s="44" t="s">
        <v>7</v>
      </c>
      <c r="N4" s="44"/>
      <c r="O4" s="44"/>
      <c r="P4" s="44"/>
      <c r="Q4" s="44"/>
      <c r="R4" s="44"/>
      <c r="S4" s="46" t="s">
        <v>8</v>
      </c>
      <c r="T4" s="47"/>
      <c r="U4" s="44" t="s">
        <v>9</v>
      </c>
      <c r="V4" s="44"/>
      <c r="W4" s="44"/>
      <c r="X4" s="44"/>
      <c r="Y4" s="44"/>
      <c r="Z4" s="44" t="s">
        <v>10</v>
      </c>
      <c r="AA4" s="44" t="s">
        <v>11</v>
      </c>
      <c r="AB4" s="44" t="s">
        <v>12</v>
      </c>
      <c r="AC4" s="44" t="s">
        <v>13</v>
      </c>
      <c r="AD4" s="4"/>
    </row>
    <row r="5" spans="1:31" ht="33.950000000000003" customHeight="1" x14ac:dyDescent="0.25">
      <c r="B5" s="44"/>
      <c r="C5" s="44"/>
      <c r="D5" s="44"/>
      <c r="E5" s="44"/>
      <c r="F5" s="44"/>
      <c r="G5" s="44"/>
      <c r="H5" s="44"/>
      <c r="I5" s="44" t="s">
        <v>48</v>
      </c>
      <c r="J5" s="44" t="s">
        <v>54</v>
      </c>
      <c r="K5" s="44" t="s">
        <v>49</v>
      </c>
      <c r="L5" s="44" t="s">
        <v>53</v>
      </c>
      <c r="M5" s="44" t="s">
        <v>14</v>
      </c>
      <c r="N5" s="44"/>
      <c r="O5" s="44"/>
      <c r="P5" s="44" t="s">
        <v>15</v>
      </c>
      <c r="Q5" s="44"/>
      <c r="R5" s="44"/>
      <c r="S5" s="44" t="s">
        <v>16</v>
      </c>
      <c r="T5" s="44" t="s">
        <v>17</v>
      </c>
      <c r="U5" s="44" t="s">
        <v>18</v>
      </c>
      <c r="V5" s="44"/>
      <c r="W5" s="44"/>
      <c r="X5" s="44" t="s">
        <v>19</v>
      </c>
      <c r="Y5" s="44" t="s">
        <v>28</v>
      </c>
      <c r="Z5" s="44"/>
      <c r="AA5" s="44"/>
      <c r="AB5" s="44"/>
      <c r="AC5" s="44"/>
      <c r="AD5" s="4"/>
    </row>
    <row r="6" spans="1:31" ht="75" customHeigh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8" t="s">
        <v>20</v>
      </c>
      <c r="N6" s="48" t="s">
        <v>21</v>
      </c>
      <c r="O6" s="48" t="s">
        <v>57</v>
      </c>
      <c r="P6" s="48" t="s">
        <v>51</v>
      </c>
      <c r="Q6" s="48" t="s">
        <v>21</v>
      </c>
      <c r="R6" s="48" t="s">
        <v>56</v>
      </c>
      <c r="S6" s="45"/>
      <c r="T6" s="45"/>
      <c r="U6" s="48" t="s">
        <v>22</v>
      </c>
      <c r="V6" s="48" t="s">
        <v>23</v>
      </c>
      <c r="W6" s="48" t="s">
        <v>24</v>
      </c>
      <c r="X6" s="45"/>
      <c r="Y6" s="45"/>
      <c r="Z6" s="45"/>
      <c r="AA6" s="45"/>
      <c r="AB6" s="45"/>
      <c r="AC6" s="45"/>
      <c r="AD6" s="4"/>
    </row>
    <row r="7" spans="1:31" s="3" customFormat="1" ht="174.95" customHeight="1" x14ac:dyDescent="0.2">
      <c r="A7" s="11">
        <v>1</v>
      </c>
      <c r="B7" s="15" t="s">
        <v>74</v>
      </c>
      <c r="C7" s="5" t="s">
        <v>75</v>
      </c>
      <c r="D7" s="5" t="s">
        <v>76</v>
      </c>
      <c r="E7" s="5" t="s">
        <v>27</v>
      </c>
      <c r="F7" s="5" t="s">
        <v>25</v>
      </c>
      <c r="G7" s="5" t="s">
        <v>29</v>
      </c>
      <c r="H7" s="5" t="s">
        <v>25</v>
      </c>
      <c r="I7" s="32">
        <f>93466.8+2014.7</f>
        <v>95481.5</v>
      </c>
      <c r="J7" s="33"/>
      <c r="K7" s="33">
        <f>I7-O7-R7</f>
        <v>2014.7000000000044</v>
      </c>
      <c r="L7" s="33" t="s">
        <v>50</v>
      </c>
      <c r="M7" s="34" t="s">
        <v>30</v>
      </c>
      <c r="N7" s="34" t="s">
        <v>52</v>
      </c>
      <c r="O7" s="33">
        <f>80730.2+861.2</f>
        <v>81591.399999999994</v>
      </c>
      <c r="P7" s="34" t="s">
        <v>31</v>
      </c>
      <c r="Q7" s="34" t="s">
        <v>52</v>
      </c>
      <c r="R7" s="33">
        <f>11765.2+110.2</f>
        <v>11875.400000000001</v>
      </c>
      <c r="S7" s="28">
        <v>2014</v>
      </c>
      <c r="T7" s="34">
        <v>2021</v>
      </c>
      <c r="U7" s="5" t="s">
        <v>34</v>
      </c>
      <c r="V7" s="5" t="s">
        <v>77</v>
      </c>
      <c r="W7" s="7" t="s">
        <v>78</v>
      </c>
      <c r="X7" s="5" t="s">
        <v>43</v>
      </c>
      <c r="Y7" s="5" t="s">
        <v>79</v>
      </c>
      <c r="Z7" s="5" t="s">
        <v>33</v>
      </c>
      <c r="AA7" s="5" t="s">
        <v>46</v>
      </c>
      <c r="AB7" s="5" t="s">
        <v>80</v>
      </c>
      <c r="AC7" s="5" t="s">
        <v>81</v>
      </c>
      <c r="AD7" s="8"/>
      <c r="AE7" s="9"/>
    </row>
    <row r="8" spans="1:31" s="3" customFormat="1" ht="165" customHeight="1" x14ac:dyDescent="0.2">
      <c r="A8" s="11">
        <v>2</v>
      </c>
      <c r="B8" s="15" t="s">
        <v>63</v>
      </c>
      <c r="C8" s="5" t="s">
        <v>64</v>
      </c>
      <c r="D8" s="5" t="s">
        <v>65</v>
      </c>
      <c r="E8" s="5" t="s">
        <v>66</v>
      </c>
      <c r="F8" s="5" t="s">
        <v>25</v>
      </c>
      <c r="G8" s="5" t="s">
        <v>29</v>
      </c>
      <c r="H8" s="5" t="s">
        <v>25</v>
      </c>
      <c r="I8" s="32">
        <v>636570.1</v>
      </c>
      <c r="J8" s="34"/>
      <c r="K8" s="33">
        <f>I8-O8-R8</f>
        <v>0</v>
      </c>
      <c r="L8" s="33" t="s">
        <v>50</v>
      </c>
      <c r="M8" s="34" t="s">
        <v>30</v>
      </c>
      <c r="N8" s="34" t="s">
        <v>52</v>
      </c>
      <c r="O8" s="33">
        <f>366304+173853.2</f>
        <v>540157.19999999995</v>
      </c>
      <c r="P8" s="34" t="s">
        <v>31</v>
      </c>
      <c r="Q8" s="34" t="s">
        <v>52</v>
      </c>
      <c r="R8" s="33">
        <f>76704.2+19317+391.7</f>
        <v>96412.9</v>
      </c>
      <c r="S8" s="28">
        <v>2007</v>
      </c>
      <c r="T8" s="28">
        <v>2021</v>
      </c>
      <c r="U8" s="5" t="s">
        <v>34</v>
      </c>
      <c r="V8" s="5" t="s">
        <v>26</v>
      </c>
      <c r="W8" s="7" t="s">
        <v>67</v>
      </c>
      <c r="X8" s="5" t="s">
        <v>43</v>
      </c>
      <c r="Y8" s="5" t="s">
        <v>35</v>
      </c>
      <c r="Z8" s="5" t="s">
        <v>33</v>
      </c>
      <c r="AA8" s="5" t="s">
        <v>46</v>
      </c>
      <c r="AB8" s="5" t="s">
        <v>62</v>
      </c>
      <c r="AC8" s="5" t="s">
        <v>68</v>
      </c>
      <c r="AD8" s="8"/>
      <c r="AE8" s="9"/>
    </row>
    <row r="9" spans="1:31" s="3" customFormat="1" ht="131.25" customHeight="1" x14ac:dyDescent="0.2">
      <c r="A9" s="11">
        <v>3</v>
      </c>
      <c r="B9" s="13" t="s">
        <v>69</v>
      </c>
      <c r="C9" s="5" t="s">
        <v>70</v>
      </c>
      <c r="D9" s="5" t="s">
        <v>71</v>
      </c>
      <c r="E9" s="5" t="s">
        <v>66</v>
      </c>
      <c r="F9" s="5" t="s">
        <v>72</v>
      </c>
      <c r="G9" s="5" t="s">
        <v>29</v>
      </c>
      <c r="H9" s="5" t="s">
        <v>72</v>
      </c>
      <c r="I9" s="14">
        <f>200455.7+6692.2</f>
        <v>207147.90000000002</v>
      </c>
      <c r="J9" s="6"/>
      <c r="K9" s="6">
        <f>I9-O9-R9</f>
        <v>6692.2000000000189</v>
      </c>
      <c r="L9" s="6" t="s">
        <v>50</v>
      </c>
      <c r="M9" s="5" t="s">
        <v>30</v>
      </c>
      <c r="N9" s="5" t="s">
        <v>52</v>
      </c>
      <c r="O9" s="6">
        <v>153261.6</v>
      </c>
      <c r="P9" s="5" t="s">
        <v>30</v>
      </c>
      <c r="Q9" s="5" t="s">
        <v>52</v>
      </c>
      <c r="R9" s="6">
        <f>30887.6+16306.5</f>
        <v>47194.1</v>
      </c>
      <c r="S9" s="12">
        <v>2006</v>
      </c>
      <c r="T9" s="12">
        <v>2021</v>
      </c>
      <c r="U9" s="5" t="s">
        <v>34</v>
      </c>
      <c r="V9" s="5" t="s">
        <v>26</v>
      </c>
      <c r="W9" s="7" t="s">
        <v>73</v>
      </c>
      <c r="X9" s="5" t="s">
        <v>43</v>
      </c>
      <c r="Y9" s="5" t="s">
        <v>32</v>
      </c>
      <c r="Z9" s="5" t="s">
        <v>33</v>
      </c>
      <c r="AA9" s="5" t="s">
        <v>46</v>
      </c>
      <c r="AB9" s="5" t="s">
        <v>62</v>
      </c>
      <c r="AC9" s="5" t="s">
        <v>42</v>
      </c>
      <c r="AD9" s="8"/>
      <c r="AE9" s="9"/>
    </row>
    <row r="10" spans="1:31" s="3" customFormat="1" ht="208.5" customHeight="1" x14ac:dyDescent="0.2">
      <c r="A10" s="11">
        <v>4</v>
      </c>
      <c r="B10" s="13" t="s">
        <v>59</v>
      </c>
      <c r="C10" s="5" t="s">
        <v>36</v>
      </c>
      <c r="D10" s="5" t="s">
        <v>37</v>
      </c>
      <c r="E10" s="5" t="s">
        <v>55</v>
      </c>
      <c r="F10" s="5" t="s">
        <v>25</v>
      </c>
      <c r="G10" s="5" t="s">
        <v>29</v>
      </c>
      <c r="H10" s="5" t="s">
        <v>25</v>
      </c>
      <c r="I10" s="14">
        <v>10550.7</v>
      </c>
      <c r="J10" s="6"/>
      <c r="K10" s="6">
        <f>I10-(O10+R10)</f>
        <v>0</v>
      </c>
      <c r="L10" s="6" t="s">
        <v>50</v>
      </c>
      <c r="M10" s="5" t="s">
        <v>30</v>
      </c>
      <c r="N10" s="5" t="s">
        <v>52</v>
      </c>
      <c r="O10" s="6">
        <v>8312.2999999999993</v>
      </c>
      <c r="P10" s="5" t="s">
        <v>30</v>
      </c>
      <c r="Q10" s="5" t="s">
        <v>52</v>
      </c>
      <c r="R10" s="6">
        <v>2238.4</v>
      </c>
      <c r="S10" s="12">
        <v>2013</v>
      </c>
      <c r="T10" s="12">
        <v>2021</v>
      </c>
      <c r="U10" s="5" t="s">
        <v>34</v>
      </c>
      <c r="V10" s="5" t="s">
        <v>26</v>
      </c>
      <c r="W10" s="7" t="s">
        <v>44</v>
      </c>
      <c r="X10" s="5" t="s">
        <v>43</v>
      </c>
      <c r="Y10" s="5" t="s">
        <v>35</v>
      </c>
      <c r="Z10" s="5" t="s">
        <v>33</v>
      </c>
      <c r="AA10" s="5" t="s">
        <v>46</v>
      </c>
      <c r="AB10" s="5" t="s">
        <v>62</v>
      </c>
      <c r="AC10" s="5" t="s">
        <v>40</v>
      </c>
      <c r="AD10" s="8"/>
      <c r="AE10" s="9"/>
    </row>
    <row r="11" spans="1:31" s="3" customFormat="1" ht="171.2" customHeight="1" x14ac:dyDescent="0.2">
      <c r="A11" s="11">
        <v>5</v>
      </c>
      <c r="B11" s="13" t="s">
        <v>60</v>
      </c>
      <c r="C11" s="5" t="s">
        <v>38</v>
      </c>
      <c r="D11" s="5" t="s">
        <v>39</v>
      </c>
      <c r="E11" s="5" t="s">
        <v>55</v>
      </c>
      <c r="F11" s="5" t="s">
        <v>25</v>
      </c>
      <c r="G11" s="5" t="s">
        <v>47</v>
      </c>
      <c r="H11" s="5" t="s">
        <v>25</v>
      </c>
      <c r="I11" s="14">
        <v>21758.400000000001</v>
      </c>
      <c r="J11" s="6"/>
      <c r="K11" s="6">
        <f t="shared" ref="K11:K17" si="0">I11-O11-R11</f>
        <v>0</v>
      </c>
      <c r="L11" s="6" t="s">
        <v>50</v>
      </c>
      <c r="M11" s="5" t="s">
        <v>34</v>
      </c>
      <c r="N11" s="5" t="s">
        <v>52</v>
      </c>
      <c r="O11" s="6">
        <f>17223.4</f>
        <v>17223.400000000001</v>
      </c>
      <c r="P11" s="5" t="s">
        <v>30</v>
      </c>
      <c r="Q11" s="5" t="s">
        <v>52</v>
      </c>
      <c r="R11" s="6">
        <v>4535</v>
      </c>
      <c r="S11" s="12">
        <v>2014</v>
      </c>
      <c r="T11" s="12">
        <v>2021</v>
      </c>
      <c r="U11" s="5" t="s">
        <v>34</v>
      </c>
      <c r="V11" s="5" t="s">
        <v>26</v>
      </c>
      <c r="W11" s="7" t="s">
        <v>45</v>
      </c>
      <c r="X11" s="5" t="s">
        <v>43</v>
      </c>
      <c r="Y11" s="5" t="s">
        <v>35</v>
      </c>
      <c r="Z11" s="5" t="s">
        <v>33</v>
      </c>
      <c r="AA11" s="5" t="s">
        <v>46</v>
      </c>
      <c r="AB11" s="5" t="s">
        <v>62</v>
      </c>
      <c r="AC11" s="5" t="s">
        <v>41</v>
      </c>
      <c r="AD11" s="8"/>
      <c r="AE11" s="9"/>
    </row>
    <row r="12" spans="1:31" ht="189" x14ac:dyDescent="0.2">
      <c r="A12" s="10">
        <v>6</v>
      </c>
      <c r="B12" s="13" t="s">
        <v>82</v>
      </c>
      <c r="C12" s="5" t="s">
        <v>83</v>
      </c>
      <c r="D12" s="5" t="s">
        <v>84</v>
      </c>
      <c r="E12" s="5" t="s">
        <v>27</v>
      </c>
      <c r="F12" s="5" t="s">
        <v>85</v>
      </c>
      <c r="G12" s="5" t="s">
        <v>29</v>
      </c>
      <c r="H12" s="5" t="s">
        <v>25</v>
      </c>
      <c r="I12" s="14">
        <v>631284.9</v>
      </c>
      <c r="J12" s="6"/>
      <c r="K12" s="6">
        <f t="shared" si="0"/>
        <v>75705.199999999983</v>
      </c>
      <c r="L12" s="6" t="s">
        <v>50</v>
      </c>
      <c r="M12" s="5" t="s">
        <v>30</v>
      </c>
      <c r="N12" s="5" t="s">
        <v>52</v>
      </c>
      <c r="O12" s="6">
        <f>7727.5+20000+236800.4+236800.4</f>
        <v>501328.30000000005</v>
      </c>
      <c r="P12" s="5" t="s">
        <v>30</v>
      </c>
      <c r="Q12" s="5" t="s">
        <v>52</v>
      </c>
      <c r="R12" s="6">
        <f>1338.4+2223+24234+26456</f>
        <v>54251.4</v>
      </c>
      <c r="S12" s="12">
        <v>2014</v>
      </c>
      <c r="T12" s="12">
        <v>2023</v>
      </c>
      <c r="U12" s="5" t="s">
        <v>34</v>
      </c>
      <c r="V12" s="5" t="s">
        <v>26</v>
      </c>
      <c r="W12" s="7" t="s">
        <v>86</v>
      </c>
      <c r="X12" s="5" t="s">
        <v>43</v>
      </c>
      <c r="Y12" s="5" t="s">
        <v>35</v>
      </c>
      <c r="Z12" s="5" t="s">
        <v>33</v>
      </c>
      <c r="AA12" s="5" t="s">
        <v>46</v>
      </c>
      <c r="AB12" s="5" t="s">
        <v>87</v>
      </c>
      <c r="AC12" s="5" t="s">
        <v>88</v>
      </c>
    </row>
    <row r="13" spans="1:31" ht="141.75" x14ac:dyDescent="0.2">
      <c r="A13" s="10">
        <v>7</v>
      </c>
      <c r="B13" s="13" t="s">
        <v>89</v>
      </c>
      <c r="C13" s="5" t="s">
        <v>90</v>
      </c>
      <c r="D13" s="5" t="s">
        <v>91</v>
      </c>
      <c r="E13" s="5" t="s">
        <v>27</v>
      </c>
      <c r="F13" s="5" t="s">
        <v>85</v>
      </c>
      <c r="G13" s="5" t="s">
        <v>29</v>
      </c>
      <c r="H13" s="5" t="s">
        <v>25</v>
      </c>
      <c r="I13" s="16">
        <v>493001.7</v>
      </c>
      <c r="J13" s="6"/>
      <c r="K13" s="6">
        <f t="shared" si="0"/>
        <v>-44896.100000000013</v>
      </c>
      <c r="L13" s="6" t="s">
        <v>50</v>
      </c>
      <c r="M13" s="5" t="s">
        <v>30</v>
      </c>
      <c r="N13" s="5" t="s">
        <v>52</v>
      </c>
      <c r="O13" s="6">
        <f>7045.1+20000+218103.4+238103.4</f>
        <v>483251.9</v>
      </c>
      <c r="P13" s="5" t="s">
        <v>30</v>
      </c>
      <c r="Q13" s="5" t="s">
        <v>52</v>
      </c>
      <c r="R13" s="6">
        <f>843.7+889.2+2223+24234+26456</f>
        <v>54645.9</v>
      </c>
      <c r="S13" s="12">
        <v>2011</v>
      </c>
      <c r="T13" s="12">
        <v>2023</v>
      </c>
      <c r="U13" s="5" t="s">
        <v>34</v>
      </c>
      <c r="V13" s="5" t="s">
        <v>26</v>
      </c>
      <c r="W13" s="7" t="s">
        <v>92</v>
      </c>
      <c r="X13" s="5" t="s">
        <v>43</v>
      </c>
      <c r="Y13" s="5" t="s">
        <v>35</v>
      </c>
      <c r="Z13" s="5" t="s">
        <v>33</v>
      </c>
      <c r="AA13" s="5" t="s">
        <v>46</v>
      </c>
      <c r="AB13" s="5" t="s">
        <v>87</v>
      </c>
      <c r="AC13" s="5" t="s">
        <v>93</v>
      </c>
    </row>
    <row r="14" spans="1:31" ht="110.25" x14ac:dyDescent="0.2">
      <c r="A14" s="10">
        <v>8</v>
      </c>
      <c r="B14" s="35" t="s">
        <v>94</v>
      </c>
      <c r="C14" s="17" t="s">
        <v>95</v>
      </c>
      <c r="D14" s="5" t="s">
        <v>96</v>
      </c>
      <c r="E14" s="5" t="s">
        <v>55</v>
      </c>
      <c r="F14" s="5" t="s">
        <v>85</v>
      </c>
      <c r="G14" s="5" t="s">
        <v>29</v>
      </c>
      <c r="H14" s="5" t="s">
        <v>97</v>
      </c>
      <c r="I14" s="14">
        <v>436979.9</v>
      </c>
      <c r="J14" s="5"/>
      <c r="K14" s="6">
        <f t="shared" si="0"/>
        <v>261998.50000000003</v>
      </c>
      <c r="L14" s="6" t="s">
        <v>50</v>
      </c>
      <c r="M14" s="5" t="s">
        <v>34</v>
      </c>
      <c r="N14" s="5" t="s">
        <v>52</v>
      </c>
      <c r="O14" s="6">
        <v>164698.5</v>
      </c>
      <c r="P14" s="5" t="s">
        <v>34</v>
      </c>
      <c r="Q14" s="5" t="s">
        <v>52</v>
      </c>
      <c r="R14" s="6">
        <f>132.1+10150.8</f>
        <v>10282.9</v>
      </c>
      <c r="S14" s="12">
        <v>2020</v>
      </c>
      <c r="T14" s="12">
        <v>2024</v>
      </c>
      <c r="U14" s="5" t="s">
        <v>98</v>
      </c>
      <c r="V14" s="5" t="s">
        <v>77</v>
      </c>
      <c r="W14" s="7" t="s">
        <v>99</v>
      </c>
      <c r="X14" s="5" t="s">
        <v>43</v>
      </c>
      <c r="Y14" s="5" t="s">
        <v>32</v>
      </c>
      <c r="Z14" s="5" t="s">
        <v>33</v>
      </c>
      <c r="AA14" s="5" t="s">
        <v>46</v>
      </c>
      <c r="AB14" s="5" t="s">
        <v>61</v>
      </c>
      <c r="AC14" s="5" t="s">
        <v>100</v>
      </c>
    </row>
    <row r="15" spans="1:31" ht="157.5" x14ac:dyDescent="0.2">
      <c r="A15" s="10">
        <v>9</v>
      </c>
      <c r="B15" s="35" t="s">
        <v>101</v>
      </c>
      <c r="C15" s="17" t="s">
        <v>102</v>
      </c>
      <c r="D15" s="5" t="s">
        <v>103</v>
      </c>
      <c r="E15" s="5" t="s">
        <v>55</v>
      </c>
      <c r="F15" s="5" t="s">
        <v>85</v>
      </c>
      <c r="G15" s="5" t="s">
        <v>29</v>
      </c>
      <c r="H15" s="5" t="s">
        <v>97</v>
      </c>
      <c r="I15" s="14">
        <v>60204.9</v>
      </c>
      <c r="J15" s="5"/>
      <c r="K15" s="6">
        <f t="shared" si="0"/>
        <v>4837.9000000000033</v>
      </c>
      <c r="L15" s="6" t="s">
        <v>50</v>
      </c>
      <c r="M15" s="5" t="s">
        <v>34</v>
      </c>
      <c r="N15" s="5" t="s">
        <v>52</v>
      </c>
      <c r="O15" s="6">
        <v>51694.6</v>
      </c>
      <c r="P15" s="5" t="s">
        <v>34</v>
      </c>
      <c r="Q15" s="5" t="s">
        <v>52</v>
      </c>
      <c r="R15" s="6">
        <f>3640.3+32.1</f>
        <v>3672.4</v>
      </c>
      <c r="S15" s="12">
        <v>2020</v>
      </c>
      <c r="T15" s="12">
        <v>2022</v>
      </c>
      <c r="U15" s="5" t="s">
        <v>98</v>
      </c>
      <c r="V15" s="5" t="s">
        <v>77</v>
      </c>
      <c r="W15" s="7" t="s">
        <v>104</v>
      </c>
      <c r="X15" s="5" t="s">
        <v>43</v>
      </c>
      <c r="Y15" s="5" t="s">
        <v>32</v>
      </c>
      <c r="Z15" s="5" t="s">
        <v>33</v>
      </c>
      <c r="AA15" s="5" t="s">
        <v>46</v>
      </c>
      <c r="AB15" s="5" t="s">
        <v>61</v>
      </c>
      <c r="AC15" s="5" t="s">
        <v>105</v>
      </c>
    </row>
    <row r="16" spans="1:31" ht="173.25" x14ac:dyDescent="0.2">
      <c r="A16" s="10">
        <v>10</v>
      </c>
      <c r="B16" s="36" t="s">
        <v>106</v>
      </c>
      <c r="C16" s="19" t="s">
        <v>107</v>
      </c>
      <c r="D16" s="20" t="s">
        <v>108</v>
      </c>
      <c r="E16" s="20" t="s">
        <v>55</v>
      </c>
      <c r="F16" s="20" t="s">
        <v>85</v>
      </c>
      <c r="G16" s="20" t="s">
        <v>29</v>
      </c>
      <c r="H16" s="20" t="s">
        <v>25</v>
      </c>
      <c r="I16" s="21">
        <v>289355.3</v>
      </c>
      <c r="J16" s="22"/>
      <c r="K16" s="6">
        <f t="shared" si="0"/>
        <v>79915.599999999977</v>
      </c>
      <c r="L16" s="22" t="s">
        <v>50</v>
      </c>
      <c r="M16" s="20" t="s">
        <v>34</v>
      </c>
      <c r="N16" s="20" t="s">
        <v>52</v>
      </c>
      <c r="O16" s="22">
        <v>197051.6</v>
      </c>
      <c r="P16" s="20" t="s">
        <v>34</v>
      </c>
      <c r="Q16" s="5" t="s">
        <v>52</v>
      </c>
      <c r="R16" s="22">
        <f>12356+32.1</f>
        <v>12388.1</v>
      </c>
      <c r="S16" s="23">
        <v>2020</v>
      </c>
      <c r="T16" s="23">
        <v>2024</v>
      </c>
      <c r="U16" s="20" t="s">
        <v>98</v>
      </c>
      <c r="V16" s="20" t="s">
        <v>77</v>
      </c>
      <c r="W16" s="24" t="s">
        <v>109</v>
      </c>
      <c r="X16" s="20" t="s">
        <v>43</v>
      </c>
      <c r="Y16" s="20" t="s">
        <v>32</v>
      </c>
      <c r="Z16" s="20" t="s">
        <v>33</v>
      </c>
      <c r="AA16" s="20" t="s">
        <v>46</v>
      </c>
      <c r="AB16" s="20" t="s">
        <v>61</v>
      </c>
      <c r="AC16" s="20" t="s">
        <v>110</v>
      </c>
    </row>
    <row r="17" spans="1:29" ht="141.75" x14ac:dyDescent="0.2">
      <c r="A17" s="25">
        <v>11</v>
      </c>
      <c r="B17" s="5" t="s">
        <v>111</v>
      </c>
      <c r="C17" s="18" t="s">
        <v>112</v>
      </c>
      <c r="D17" s="18" t="s">
        <v>113</v>
      </c>
      <c r="E17" s="18" t="s">
        <v>27</v>
      </c>
      <c r="F17" s="18" t="s">
        <v>85</v>
      </c>
      <c r="G17" s="5" t="s">
        <v>29</v>
      </c>
      <c r="H17" s="5" t="s">
        <v>25</v>
      </c>
      <c r="I17" s="16">
        <v>895327.6</v>
      </c>
      <c r="J17" s="29"/>
      <c r="K17" s="30">
        <f t="shared" si="0"/>
        <v>11719.999999999927</v>
      </c>
      <c r="L17" s="27" t="s">
        <v>50</v>
      </c>
      <c r="M17" s="28" t="s">
        <v>114</v>
      </c>
      <c r="N17" s="28" t="s">
        <v>52</v>
      </c>
      <c r="O17" s="31">
        <v>795211.8</v>
      </c>
      <c r="P17" s="28" t="s">
        <v>114</v>
      </c>
      <c r="Q17" s="28" t="s">
        <v>52</v>
      </c>
      <c r="R17" s="27">
        <f>38.5+88357.3</f>
        <v>88395.8</v>
      </c>
      <c r="S17" s="18">
        <v>2020</v>
      </c>
      <c r="T17" s="18">
        <v>2023</v>
      </c>
      <c r="U17" s="5" t="s">
        <v>98</v>
      </c>
      <c r="V17" s="5" t="s">
        <v>77</v>
      </c>
      <c r="W17" s="7" t="s">
        <v>115</v>
      </c>
      <c r="X17" s="5" t="s">
        <v>43</v>
      </c>
      <c r="Y17" s="5" t="s">
        <v>32</v>
      </c>
      <c r="Z17" s="5" t="s">
        <v>33</v>
      </c>
      <c r="AA17" s="5" t="s">
        <v>46</v>
      </c>
      <c r="AB17" s="5" t="s">
        <v>87</v>
      </c>
      <c r="AC17" s="26" t="s">
        <v>116</v>
      </c>
    </row>
    <row r="18" spans="1:29" ht="141.75" x14ac:dyDescent="0.2">
      <c r="A18" s="25">
        <v>12</v>
      </c>
      <c r="B18" s="5" t="s">
        <v>117</v>
      </c>
      <c r="C18" s="38" t="s">
        <v>118</v>
      </c>
      <c r="D18" s="38" t="s">
        <v>113</v>
      </c>
      <c r="E18" s="38" t="s">
        <v>119</v>
      </c>
      <c r="F18" s="42" t="s">
        <v>85</v>
      </c>
      <c r="G18" s="39" t="s">
        <v>29</v>
      </c>
      <c r="H18" s="39" t="s">
        <v>25</v>
      </c>
      <c r="I18" s="40" t="s">
        <v>120</v>
      </c>
      <c r="J18" s="41"/>
      <c r="K18" s="41" t="s">
        <v>123</v>
      </c>
      <c r="L18" s="27" t="s">
        <v>50</v>
      </c>
      <c r="M18" s="28" t="s">
        <v>114</v>
      </c>
      <c r="N18" s="28" t="s">
        <v>52</v>
      </c>
      <c r="O18" s="43">
        <v>0</v>
      </c>
      <c r="P18" s="28" t="s">
        <v>98</v>
      </c>
      <c r="Q18" s="28" t="s">
        <v>52</v>
      </c>
      <c r="R18" s="31">
        <v>2395.4</v>
      </c>
      <c r="S18" s="18">
        <v>2021</v>
      </c>
      <c r="T18" s="18">
        <v>2022</v>
      </c>
      <c r="U18" s="5" t="s">
        <v>98</v>
      </c>
      <c r="V18" s="5" t="s">
        <v>77</v>
      </c>
      <c r="W18" s="7" t="s">
        <v>121</v>
      </c>
      <c r="X18" s="5" t="s">
        <v>43</v>
      </c>
      <c r="Y18" s="5" t="s">
        <v>32</v>
      </c>
      <c r="Z18" s="5" t="s">
        <v>33</v>
      </c>
      <c r="AA18" s="5" t="s">
        <v>46</v>
      </c>
      <c r="AB18" s="5" t="s">
        <v>87</v>
      </c>
      <c r="AC18" s="26" t="s">
        <v>122</v>
      </c>
    </row>
  </sheetData>
  <sheetProtection formatCells="0" formatColumns="0" formatRows="0" insertColumns="0" insertRows="0" insertHyperlinks="0" deleteColumns="0" deleteRows="0" sort="0" autoFilter="0" pivotTables="0"/>
  <autoFilter ref="A6:AD11"/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618" yWindow="651" count="2">
    <dataValidation showInputMessage="1" showErrorMessage="1" errorTitle="Input error" error="Value is not in list." promptTitle="Language" prompt="Русский" sqref="X10:X18 N7:N18 X7:X8 X9:Y9 L7:L18 AA7:AB18 C7 Q7:Q18 Y14:Y18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R7 K7:K16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Билоус Светлана Анатольевна</cp:lastModifiedBy>
  <cp:lastPrinted>2021-07-26T10:45:50Z</cp:lastPrinted>
  <dcterms:created xsi:type="dcterms:W3CDTF">2015-07-23T15:59:59Z</dcterms:created>
  <dcterms:modified xsi:type="dcterms:W3CDTF">2021-08-03T06:34:48Z</dcterms:modified>
</cp:coreProperties>
</file>