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2017 " sheetId="18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26" i="18"/>
  <c r="H21"/>
  <c r="F20"/>
  <c r="F29"/>
  <c r="H30"/>
  <c r="F21"/>
  <c r="F28"/>
  <c r="E28"/>
  <c r="E21"/>
  <c r="L28"/>
  <c r="K28"/>
  <c r="L22" l="1"/>
  <c r="K22"/>
  <c r="K31" s="1"/>
  <c r="I31"/>
  <c r="J31"/>
  <c r="L31"/>
  <c r="H31" l="1"/>
  <c r="G31"/>
  <c r="F31"/>
  <c r="E31"/>
  <c r="D30"/>
  <c r="D29"/>
  <c r="D28"/>
  <c r="D27"/>
  <c r="D26"/>
  <c r="D25"/>
  <c r="D24"/>
  <c r="D23"/>
  <c r="D22"/>
  <c r="D21"/>
  <c r="D20"/>
  <c r="D31" l="1"/>
</calcChain>
</file>

<file path=xl/sharedStrings.xml><?xml version="1.0" encoding="utf-8"?>
<sst xmlns="http://schemas.openxmlformats.org/spreadsheetml/2006/main" count="60" uniqueCount="47">
  <si>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</si>
  <si>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</si>
  <si>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</si>
  <si>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(рублей)</t>
  </si>
  <si>
    <t xml:space="preserve">Наименование </t>
  </si>
  <si>
    <t>Код</t>
  </si>
  <si>
    <t xml:space="preserve">Сумма 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</si>
  <si>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</si>
  <si>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</si>
  <si>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</si>
  <si>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</si>
  <si>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</si>
  <si>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</si>
  <si>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</si>
  <si>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</si>
  <si>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</si>
  <si>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</si>
  <si>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</si>
  <si>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Погашение бюджетами муниципальных районов кредитов от других бюджетов бюджетной системы РФ в валюте РФ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</si>
  <si>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</si>
  <si>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</si>
  <si>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</si>
  <si>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</si>
  <si>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</si>
  <si>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</si>
  <si>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</si>
  <si>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</si>
  <si>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</si>
  <si>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</si>
  <si>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</si>
  <si>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</si>
  <si>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</si>
  <si>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</si>
  <si>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</si>
  <si>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</si>
  <si>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>Заместитель главы администрации района,</t>
  </si>
  <si>
    <t>01 03 01 00 05 0000 810</t>
  </si>
  <si>
    <t>01 03 01 00 05 0000 710</t>
  </si>
  <si>
    <t>Средства от продажи акций и иных форм участия в капитале, находящихся в собственности муниципальных районов</t>
  </si>
  <si>
    <t>01 06 01 0005 0000 630</t>
  </si>
  <si>
    <t>______________________С.В.Ушарова</t>
  </si>
  <si>
    <t xml:space="preserve">на 2017 финансовый год и на плановый период 2018 и 2019 годов </t>
  </si>
  <si>
    <t>Председатель Комитета по финансам</t>
  </si>
  <si>
    <t>главного администратора источников финансирования дефицита бюджета района</t>
  </si>
  <si>
    <t>СВОДНАЯ РОСПИСЬ ИСТОЧНИКОВ ФИНАНСИРОВАНИЯ ДЕФИЦИТА БЮДЖЕТА БЕРЕЗОВСКОГО РАЙОНА</t>
  </si>
  <si>
    <t>источника финансирования дефицита бюджета района</t>
  </si>
  <si>
    <t>"10" ноября 2017г.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</si>
</sst>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5" fillId="0" borderId="0" xfId="1" applyFont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justify" vertical="distributed"/>
    </xf>
    <xf numFmtId="49" fontId="6" fillId="0" borderId="1" xfId="1" applyNumberFormat="1" applyFont="1" applyBorder="1"/>
    <xf numFmtId="164" fontId="6" fillId="0" borderId="1" xfId="2" applyFont="1" applyBorder="1"/>
    <xf numFmtId="4" fontId="6" fillId="0" borderId="1" xfId="2" applyNumberFormat="1" applyFont="1" applyBorder="1"/>
    <xf numFmtId="0" fontId="6" fillId="0" borderId="1" xfId="1" applyNumberFormat="1" applyFont="1" applyBorder="1" applyAlignment="1">
      <alignment horizontal="justify" vertical="distributed"/>
    </xf>
    <xf numFmtId="0" fontId="7" fillId="0" borderId="0" xfId="1" applyFont="1"/>
    <xf numFmtId="0" fontId="1" fillId="0" borderId="0" xfId="1" applyAlignment="1">
      <alignment horizontal="justify" vertical="justify"/>
    </xf>
    <xf numFmtId="4" fontId="6" fillId="0" borderId="1" xfId="1" applyNumberFormat="1" applyFont="1" applyBorder="1"/>
    <xf numFmtId="0" fontId="3" fillId="0" borderId="0" xfId="3"/>
    <xf numFmtId="43" fontId="1" fillId="0" borderId="0" xfId="1" applyNumberFormat="1"/>
    <xf numFmtId="0" fontId="2" fillId="0" borderId="0" xfId="1" applyFont="1" applyAlignment="1">
      <alignment horizontal="center" wrapText="1"/>
    </xf>
    <xf numFmtId="0" fontId="1" fillId="0" borderId="1" xfId="1" applyBorder="1" applyAlignment="1">
      <alignment horizontal="center"/>
    </xf>
    <xf numFmtId="0" fontId="5" fillId="0" borderId="1" xfId="1" applyFont="1" applyBorder="1" applyAlignment="1">
      <alignment horizontal="justify"/>
    </xf>
    <xf numFmtId="0" fontId="0" fillId="0" borderId="1" xfId="0" applyBorder="1" applyAlignme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2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Normal="100" workbookViewId="0">
      <selection activeCell="E22" sqref="E22"/>
    </sheetView>
  </sheetViews>
  <sheetFormatPr defaultRowHeight="12.75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hidden="1" customWidth="1"/>
    <col min="10" max="10" width="12.7109375" style="1" hidden="1" customWidth="1"/>
    <col min="11" max="11" width="12.42578125" style="1" customWidth="1"/>
    <col min="12" max="12" width="12.7109375" style="1" customWidth="1"/>
    <col min="13" max="13" width="10" style="1" bestFit="1" customWidth="1"/>
    <col min="14" max="14" width="15.5703125" style="1" bestFit="1" customWidth="1"/>
    <col min="15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4">
      <c r="F1" s="1" t="s">
        <v>0</v>
      </c>
    </row>
    <row r="2" spans="1:14" ht="56.25" customHeight="1">
      <c r="F2" s="24" t="s">
        <v>1</v>
      </c>
      <c r="G2" s="24"/>
      <c r="H2" s="24"/>
      <c r="I2" s="17"/>
      <c r="J2" s="17"/>
      <c r="K2" s="17"/>
    </row>
    <row r="5" spans="1:14">
      <c r="F5" s="1" t="s">
        <v>2</v>
      </c>
    </row>
    <row r="6" spans="1:14" hidden="1">
      <c r="F6" s="15" t="s">
        <v>35</v>
      </c>
    </row>
    <row r="7" spans="1:14">
      <c r="F7" s="15" t="s">
        <v>42</v>
      </c>
    </row>
    <row r="8" spans="1:14">
      <c r="F8" s="2" t="s">
        <v>40</v>
      </c>
    </row>
    <row r="9" spans="1:14">
      <c r="F9" s="2" t="s">
        <v>46</v>
      </c>
    </row>
    <row r="11" spans="1:14" ht="15">
      <c r="B11" s="25" t="s">
        <v>44</v>
      </c>
      <c r="C11" s="26"/>
      <c r="D11" s="26"/>
      <c r="E11" s="26"/>
      <c r="F11" s="26"/>
      <c r="G11" s="26"/>
      <c r="H11" s="26"/>
      <c r="I11" s="13"/>
      <c r="J11" s="13"/>
      <c r="K11" s="13"/>
      <c r="L11" s="13"/>
      <c r="M11" s="13"/>
      <c r="N11" s="13"/>
    </row>
    <row r="12" spans="1:14">
      <c r="B12" s="27" t="s">
        <v>41</v>
      </c>
      <c r="C12" s="27"/>
      <c r="D12" s="27"/>
      <c r="E12" s="27"/>
      <c r="F12" s="27"/>
      <c r="G12" s="27"/>
      <c r="H12" s="27"/>
      <c r="I12" s="27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4" t="s">
        <v>3</v>
      </c>
    </row>
    <row r="15" spans="1:14">
      <c r="A15" s="21" t="s">
        <v>4</v>
      </c>
      <c r="B15" s="21" t="s">
        <v>5</v>
      </c>
      <c r="C15" s="21"/>
      <c r="D15" s="21" t="s">
        <v>6</v>
      </c>
      <c r="E15" s="21"/>
      <c r="F15" s="21"/>
      <c r="G15" s="21"/>
      <c r="H15" s="21"/>
      <c r="I15" s="21"/>
      <c r="J15" s="21"/>
      <c r="K15" s="21"/>
      <c r="L15" s="21"/>
    </row>
    <row r="16" spans="1:14">
      <c r="A16" s="21"/>
      <c r="B16" s="23" t="s">
        <v>43</v>
      </c>
      <c r="C16" s="23" t="s">
        <v>45</v>
      </c>
      <c r="D16" s="28" t="s">
        <v>7</v>
      </c>
      <c r="E16" s="28"/>
      <c r="F16" s="28"/>
      <c r="G16" s="28"/>
      <c r="H16" s="28"/>
      <c r="I16" s="22" t="s">
        <v>8</v>
      </c>
      <c r="J16" s="22" t="s">
        <v>9</v>
      </c>
      <c r="K16" s="19" t="s">
        <v>8</v>
      </c>
      <c r="L16" s="19" t="s">
        <v>9</v>
      </c>
    </row>
    <row r="17" spans="1:14">
      <c r="A17" s="21"/>
      <c r="B17" s="23"/>
      <c r="C17" s="23"/>
      <c r="D17" s="21" t="s">
        <v>10</v>
      </c>
      <c r="E17" s="21" t="s">
        <v>11</v>
      </c>
      <c r="F17" s="21"/>
      <c r="G17" s="21"/>
      <c r="H17" s="21"/>
      <c r="I17" s="23"/>
      <c r="J17" s="23"/>
      <c r="K17" s="20"/>
      <c r="L17" s="20"/>
    </row>
    <row r="18" spans="1:14" ht="63.75" customHeight="1">
      <c r="A18" s="21"/>
      <c r="B18" s="23"/>
      <c r="C18" s="23"/>
      <c r="D18" s="21"/>
      <c r="E18" s="5" t="s">
        <v>12</v>
      </c>
      <c r="F18" s="5" t="s">
        <v>13</v>
      </c>
      <c r="G18" s="5" t="s">
        <v>14</v>
      </c>
      <c r="H18" s="5" t="s">
        <v>15</v>
      </c>
      <c r="I18" s="23"/>
      <c r="J18" s="23"/>
      <c r="K18" s="20"/>
      <c r="L18" s="20"/>
    </row>
    <row r="19" spans="1:14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9</v>
      </c>
      <c r="L19" s="18">
        <v>10</v>
      </c>
    </row>
    <row r="20" spans="1:14" ht="90">
      <c r="A20" s="7" t="s">
        <v>16</v>
      </c>
      <c r="B20" s="8" t="s">
        <v>17</v>
      </c>
      <c r="C20" s="8" t="s">
        <v>37</v>
      </c>
      <c r="D20" s="9">
        <f>E20+F20+G20+H20</f>
        <v>159360375.5</v>
      </c>
      <c r="E20" s="9"/>
      <c r="F20" s="9">
        <f>163919700+4301352-8860676.5</f>
        <v>159360375.5</v>
      </c>
      <c r="G20" s="9"/>
      <c r="H20" s="9"/>
      <c r="I20" s="9">
        <v>286855000</v>
      </c>
      <c r="J20" s="9">
        <v>185440000</v>
      </c>
      <c r="K20" s="14">
        <v>165722800</v>
      </c>
      <c r="L20" s="14">
        <v>167545800</v>
      </c>
      <c r="N20" s="16"/>
    </row>
    <row r="21" spans="1:14" ht="90">
      <c r="A21" s="7" t="s">
        <v>18</v>
      </c>
      <c r="B21" s="8" t="s">
        <v>17</v>
      </c>
      <c r="C21" s="8" t="s">
        <v>36</v>
      </c>
      <c r="D21" s="10">
        <f t="shared" ref="D21:D30" si="0">E21+F21+G21+H21</f>
        <v>-186567176.24000001</v>
      </c>
      <c r="E21" s="10">
        <f>-46069440-15000000</f>
        <v>-61069440</v>
      </c>
      <c r="F21" s="10">
        <f>-23170233.8-15000000</f>
        <v>-38170233.799999997</v>
      </c>
      <c r="G21" s="10">
        <v>-15011502.439999999</v>
      </c>
      <c r="H21" s="10">
        <f>-94680000-10000000+28982873.9+3381126.1</f>
        <v>-72316000</v>
      </c>
      <c r="I21" s="10">
        <v>-278746300</v>
      </c>
      <c r="J21" s="10">
        <v>-253919300</v>
      </c>
      <c r="K21" s="14">
        <v>-165722800</v>
      </c>
      <c r="L21" s="14">
        <v>-167545800</v>
      </c>
    </row>
    <row r="22" spans="1:14" ht="56.25">
      <c r="A22" s="7" t="s">
        <v>19</v>
      </c>
      <c r="B22" s="8" t="s">
        <v>17</v>
      </c>
      <c r="C22" s="8" t="s">
        <v>20</v>
      </c>
      <c r="D22" s="10">
        <f t="shared" si="0"/>
        <v>-9999980.1300000008</v>
      </c>
      <c r="E22" s="10"/>
      <c r="F22" s="10"/>
      <c r="G22" s="10"/>
      <c r="H22" s="10">
        <v>-9999980.1300000008</v>
      </c>
      <c r="I22" s="10">
        <v>-176487600</v>
      </c>
      <c r="J22" s="10">
        <v>-145510400</v>
      </c>
      <c r="K22" s="14">
        <f>-74347500+36.46</f>
        <v>-74347463.540000007</v>
      </c>
      <c r="L22" s="14">
        <f>-74431900+36.46</f>
        <v>-74431863.540000007</v>
      </c>
    </row>
    <row r="23" spans="1:14" ht="56.25">
      <c r="A23" s="7" t="s">
        <v>21</v>
      </c>
      <c r="B23" s="8" t="s">
        <v>17</v>
      </c>
      <c r="C23" s="8" t="s">
        <v>22</v>
      </c>
      <c r="D23" s="10">
        <f t="shared" si="0"/>
        <v>78925505.819999993</v>
      </c>
      <c r="E23" s="9">
        <v>78925505.819999993</v>
      </c>
      <c r="F23" s="9"/>
      <c r="G23" s="9"/>
      <c r="H23" s="9"/>
      <c r="I23" s="9">
        <v>198091100</v>
      </c>
      <c r="J23" s="9">
        <v>177425800</v>
      </c>
      <c r="K23" s="14">
        <v>74058163.540000007</v>
      </c>
      <c r="L23" s="14">
        <v>74347463.540000007</v>
      </c>
    </row>
    <row r="24" spans="1:14" ht="90" hidden="1">
      <c r="A24" s="7" t="s">
        <v>38</v>
      </c>
      <c r="B24" s="8" t="s">
        <v>17</v>
      </c>
      <c r="C24" s="8" t="s">
        <v>39</v>
      </c>
      <c r="D24" s="10">
        <f t="shared" si="0"/>
        <v>0</v>
      </c>
      <c r="E24" s="9"/>
      <c r="F24" s="9"/>
      <c r="G24" s="9"/>
      <c r="H24" s="9"/>
      <c r="I24" s="9"/>
      <c r="J24" s="9"/>
      <c r="K24" s="14"/>
      <c r="L24" s="14"/>
    </row>
    <row r="25" spans="1:14" ht="66.75" customHeight="1">
      <c r="A25" s="11" t="s">
        <v>23</v>
      </c>
      <c r="B25" s="8" t="s">
        <v>17</v>
      </c>
      <c r="C25" s="8" t="s">
        <v>24</v>
      </c>
      <c r="D25" s="10">
        <f t="shared" si="0"/>
        <v>-6846936.4600000009</v>
      </c>
      <c r="E25" s="10">
        <v>-3336735.39</v>
      </c>
      <c r="F25" s="10">
        <v>-2867343.91</v>
      </c>
      <c r="G25" s="10">
        <v>-642857.16</v>
      </c>
      <c r="H25" s="10"/>
      <c r="I25" s="10">
        <v>-6857200</v>
      </c>
      <c r="J25" s="10">
        <v>-3999800</v>
      </c>
      <c r="K25" s="14"/>
      <c r="L25" s="14"/>
    </row>
    <row r="26" spans="1:14" ht="90">
      <c r="A26" s="7" t="s">
        <v>25</v>
      </c>
      <c r="B26" s="8" t="s">
        <v>17</v>
      </c>
      <c r="C26" s="8" t="s">
        <v>26</v>
      </c>
      <c r="D26" s="10">
        <f t="shared" si="0"/>
        <v>-159348873.06</v>
      </c>
      <c r="E26" s="10"/>
      <c r="F26" s="10">
        <f>-163919700-4301352+8872178.94</f>
        <v>-159348873.06</v>
      </c>
      <c r="G26" s="10"/>
      <c r="H26" s="10"/>
      <c r="I26" s="10">
        <v>-286855000</v>
      </c>
      <c r="J26" s="10">
        <v>-184440000</v>
      </c>
      <c r="K26" s="14">
        <v>-165722800</v>
      </c>
      <c r="L26" s="14">
        <v>-167545800</v>
      </c>
    </row>
    <row r="27" spans="1:14" ht="90">
      <c r="A27" s="7" t="s">
        <v>27</v>
      </c>
      <c r="B27" s="8" t="s">
        <v>28</v>
      </c>
      <c r="C27" s="8" t="s">
        <v>29</v>
      </c>
      <c r="D27" s="10">
        <f t="shared" si="0"/>
        <v>705100</v>
      </c>
      <c r="E27" s="10"/>
      <c r="F27" s="10">
        <v>300000</v>
      </c>
      <c r="G27" s="10">
        <v>52596</v>
      </c>
      <c r="H27" s="10">
        <v>352504</v>
      </c>
      <c r="I27" s="10">
        <v>950200</v>
      </c>
      <c r="J27" s="10">
        <v>40800</v>
      </c>
      <c r="K27" s="14">
        <v>289300</v>
      </c>
      <c r="L27" s="14">
        <v>84400</v>
      </c>
    </row>
    <row r="28" spans="1:14" ht="90">
      <c r="A28" s="7" t="s">
        <v>27</v>
      </c>
      <c r="B28" s="8" t="s">
        <v>17</v>
      </c>
      <c r="C28" s="8" t="s">
        <v>29</v>
      </c>
      <c r="D28" s="9">
        <f t="shared" si="0"/>
        <v>216279860</v>
      </c>
      <c r="E28" s="9">
        <f>46069440+16678570</f>
        <v>62748010</v>
      </c>
      <c r="F28" s="9">
        <f>23170233.8+16678570</f>
        <v>39848803.799999997</v>
      </c>
      <c r="G28" s="9">
        <v>25209438.210000001</v>
      </c>
      <c r="H28" s="9">
        <v>88473607.989999995</v>
      </c>
      <c r="I28" s="9">
        <v>279049800</v>
      </c>
      <c r="J28" s="9">
        <v>242962900</v>
      </c>
      <c r="K28" s="14">
        <f>166012100-289300</f>
        <v>165722800</v>
      </c>
      <c r="L28" s="14">
        <f>167630200-84400</f>
        <v>167545800</v>
      </c>
    </row>
    <row r="29" spans="1:14" ht="112.5">
      <c r="A29" s="7" t="s">
        <v>30</v>
      </c>
      <c r="B29" s="8" t="s">
        <v>17</v>
      </c>
      <c r="C29" s="8" t="s">
        <v>31</v>
      </c>
      <c r="D29" s="10">
        <f t="shared" si="0"/>
        <v>-6000000</v>
      </c>
      <c r="E29" s="10"/>
      <c r="F29" s="10">
        <f>-2000000+2000000</f>
        <v>0</v>
      </c>
      <c r="G29" s="10">
        <v>-6000000</v>
      </c>
      <c r="H29" s="10"/>
      <c r="I29" s="10">
        <v>-2000000</v>
      </c>
      <c r="J29" s="10">
        <v>-2000000</v>
      </c>
      <c r="K29" s="14">
        <v>-2000000</v>
      </c>
      <c r="L29" s="14">
        <v>-2000000</v>
      </c>
    </row>
    <row r="30" spans="1:14" ht="112.5">
      <c r="A30" s="7" t="s">
        <v>32</v>
      </c>
      <c r="B30" s="8" t="s">
        <v>17</v>
      </c>
      <c r="C30" s="8" t="s">
        <v>33</v>
      </c>
      <c r="D30" s="9">
        <f t="shared" si="0"/>
        <v>6000000</v>
      </c>
      <c r="E30" s="9"/>
      <c r="F30" s="9"/>
      <c r="G30" s="9">
        <v>1450000</v>
      </c>
      <c r="H30" s="9">
        <f>2000000+2550000</f>
        <v>4550000</v>
      </c>
      <c r="I30" s="9">
        <v>2000000</v>
      </c>
      <c r="J30" s="9">
        <v>2000000</v>
      </c>
      <c r="K30" s="14">
        <v>2000000</v>
      </c>
      <c r="L30" s="14">
        <v>2000000</v>
      </c>
    </row>
    <row r="31" spans="1:14">
      <c r="A31" s="6" t="s">
        <v>34</v>
      </c>
      <c r="B31" s="8"/>
      <c r="C31" s="8"/>
      <c r="D31" s="10">
        <f t="shared" ref="D31:L31" si="1">SUM(D20:D30)</f>
        <v>92507875.429999977</v>
      </c>
      <c r="E31" s="10">
        <f t="shared" si="1"/>
        <v>77267340.429999992</v>
      </c>
      <c r="F31" s="10">
        <f t="shared" si="1"/>
        <v>-877271.46999999881</v>
      </c>
      <c r="G31" s="10">
        <f t="shared" si="1"/>
        <v>5057674.6100000013</v>
      </c>
      <c r="H31" s="10">
        <f t="shared" si="1"/>
        <v>11060131.859999999</v>
      </c>
      <c r="I31" s="10">
        <f t="shared" si="1"/>
        <v>16000000</v>
      </c>
      <c r="J31" s="10">
        <f t="shared" si="1"/>
        <v>18000000</v>
      </c>
      <c r="K31" s="10">
        <f t="shared" si="1"/>
        <v>0</v>
      </c>
      <c r="L31" s="10">
        <f t="shared" si="1"/>
        <v>0</v>
      </c>
    </row>
    <row r="35" spans="2:2">
      <c r="B35" s="12"/>
    </row>
  </sheetData>
  <mergeCells count="15">
    <mergeCell ref="F2:H2"/>
    <mergeCell ref="B11:H11"/>
    <mergeCell ref="B12:I12"/>
    <mergeCell ref="I16:I18"/>
    <mergeCell ref="A15:A18"/>
    <mergeCell ref="B15:C15"/>
    <mergeCell ref="B16:B18"/>
    <mergeCell ref="C16:C18"/>
    <mergeCell ref="D16:H16"/>
    <mergeCell ref="K16:K18"/>
    <mergeCell ref="L16:L18"/>
    <mergeCell ref="D15:L15"/>
    <mergeCell ref="J16:J18"/>
    <mergeCell ref="D17:D18"/>
    <mergeCell ref="E17:H17"/>
  </mergeCells>
  <pageMargins left="0.39370078740157483" right="0.19685039370078741" top="0" bottom="0" header="0" footer="0"/>
  <pageSetup paperSize="9" scale="6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№2 свод росп деф 2017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2017-12-28T08:23:50Z</dcterms:modified>
</cp:coreProperties>
</file>